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16" windowWidth="9570" windowHeight="12390" tabRatio="599" activeTab="2"/>
  </bookViews>
  <sheets>
    <sheet name="1" sheetId="1" r:id="rId1"/>
    <sheet name="1.1. (2012)" sheetId="2" r:id="rId2"/>
    <sheet name="2 (2012)" sheetId="3" r:id="rId3"/>
    <sheet name="3 (2012)" sheetId="4" r:id="rId4"/>
    <sheet name="4 (а-г) (2012 надб)" sheetId="5" r:id="rId5"/>
    <sheet name="4 д) (2012)" sheetId="6" r:id="rId6"/>
    <sheet name="4 е) (2012)" sheetId="7" r:id="rId7"/>
    <sheet name="6 (2012)" sheetId="8" r:id="rId8"/>
    <sheet name="7 (2012)" sheetId="9" r:id="rId9"/>
  </sheets>
  <definedNames>
    <definedName name="_xlnm.Print_Titles" localSheetId="2">'2 (2012)'!$7:$7</definedName>
    <definedName name="_xlnm.Print_Area" localSheetId="2">'2 (2012)'!$A$1:$B$47</definedName>
    <definedName name="_xlnm.Print_Area" localSheetId="4">'4 (а-г) (2012 надб)'!$A$2:$C$15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<sst xmlns="http://schemas.openxmlformats.org/spreadsheetml/2006/main" count="228" uniqueCount="146">
  <si>
    <t>Тариф на холодную воду, руб/м3</t>
  </si>
  <si>
    <t>Надбавка к тарифу регулируемых организаций на холодную воду, руб./м3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</si>
  <si>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</si>
  <si>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</si>
  <si>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</si>
  <si>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</si>
  <si>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</si>
  <si>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</si>
  <si>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</si>
  <si>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</si>
  <si>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</si>
  <si>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</si>
  <si>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</si>
  <si>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</si>
  <si>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</si>
  <si>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</si>
  <si>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</si>
  <si>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</si>
  <si>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</si>
  <si>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</si>
  <si>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</si>
  <si>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</si>
  <si>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</si>
  <si>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</si>
  <si>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</si>
  <si>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</si>
  <si>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</si>
  <si>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</si>
  <si>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</si>
  <si>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</si>
  <si>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</si>
  <si>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</si>
  <si>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</si>
  <si>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</si>
  <si>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</si>
  <si>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</si>
  <si>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</si>
  <si>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</si>
  <si>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</si>
  <si>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</si>
  <si>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</si>
  <si>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</si>
  <si>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</si>
  <si>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</si>
  <si>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</si>
  <si>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</si>
  <si>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</si>
  <si>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</si>
  <si>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</si>
  <si>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</si>
  <si>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</si>
  <si>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</si>
  <si>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</si>
  <si>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</si>
  <si>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</si>
  <si>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</si>
  <si>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</si>
  <si>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</si>
  <si>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</si>
  <si>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</si>
  <si>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к) Объем воды, пропущенной через очистные сооружения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</si>
  <si>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</si>
  <si>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</si>
  <si>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</si>
  <si>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</si>
  <si>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</si>
  <si>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</si>
  <si>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</si>
  <si>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</si>
  <si>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</si>
  <si>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 </t>
  </si>
  <si>
    <t>1. Информация о тарифах на товары и услуги и надбавках к тарифам в сфере холодного водоснабжения</t>
  </si>
  <si>
    <t>Ожидаемые значения после реализации мероприятия</t>
  </si>
  <si>
    <t>ОАО "Протвинское энергетическое производство"</t>
  </si>
  <si>
    <t>142281, г. Протвино, Московская область, Институтское шоссе, д. 6</t>
  </si>
  <si>
    <t>Министерство экономики Московской области</t>
  </si>
  <si>
    <t>Совет депутатов г. Протвино</t>
  </si>
  <si>
    <t>Оказание услуг в сфере холодного водоснабжения - подъем и транспортировка воды</t>
  </si>
  <si>
    <t>ОАО "ПРОТЭП"</t>
  </si>
  <si>
    <t>protep @ yandex.ru</t>
  </si>
  <si>
    <t>142281, г. Протвино, Московская область, Институтское шоссе,  д.6</t>
  </si>
  <si>
    <t>Публичные договоры заключаются  в соответствии с Правилами пользования  системами коммунального водоснабжения и канализации в Российской Федерации", утвержденными Постановлением Правительства Российской Федерации от 12.02.1999  №  167,  и в  соответствии с "Правилами заключения и исполнения публичных договоров о подключении к системам коммунальной инфраструктуры", утвержденными Постановлением Правительства Российской Федерации от 09.06.2007  № 360</t>
  </si>
  <si>
    <t>1. Форма заявки на подключение к системе холодного водоснабжения (прилагается)</t>
  </si>
  <si>
    <t>2. Перечень  документов, представляемых одновременно с заявкой на подключение к системе холодного водоснабжения указан  в п. 8 "Правил определения и предоставления технических условий подключения объекта капитального строительства к сетям инженерно-технического обеспечения"  и п. 6 "Правил подключения объекта капитального строительства к сетям инженерно-технического обеспечения", утвержденных Постановлением Правительства Российской Федерации от 13.02.2006 № 83.</t>
  </si>
  <si>
    <t>Тариф</t>
  </si>
  <si>
    <t xml:space="preserve">Инвестиционная программа ОАО "ПРОТЭП" развития систем водоснабжения и водоотведения города Протвино на 2010 - 2014 годы </t>
  </si>
  <si>
    <t>инвестиционная надбавка к тарифам</t>
  </si>
  <si>
    <t>2011 год</t>
  </si>
  <si>
    <t>т) Расход воды на собственные нужды (процентов)</t>
  </si>
  <si>
    <t>Постан от 30.12.2009 № 1140</t>
  </si>
  <si>
    <t>п. IV.41</t>
  </si>
  <si>
    <t>Разработать единый комплекс мероприятий, направленных на обеспечение оптимальных решений системных проблем в области функционирования и развития  системы  водоснабжения и водоотведения  города Протвино на период  с 2010 по 2014 г.г., в соответствии с потребностями жилищного и промышленного строительства для решения важнейших задач</t>
  </si>
  <si>
    <t>http://www.protep.ru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</si>
  <si>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</si>
  <si>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Наименование мероприятий</t>
  </si>
  <si>
    <t>Повышение надежности водоснабжения города и промышленных предприятий</t>
  </si>
  <si>
    <t>1. Модернизация электроснабжения насосной станции 2-го подъема КВЗ с целью повышения надежности водоснабжения города и промышленных предприятий (ТП-20 с трансформаторами 2х560 кВА)</t>
  </si>
  <si>
    <t>2. Строительство  внешнего электроснабжения КВЗ с прокладкой 2-х высоковольтных кабелей и запиткой от ПС «ПРОТОН»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</si>
  <si>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</si>
  <si>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</si>
  <si>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2010 - 2014 годы</t>
  </si>
  <si>
    <t>Инвестиционная надбавка</t>
  </si>
  <si>
    <t>(496) 774-49-35</t>
  </si>
  <si>
    <t>Примечание:</t>
  </si>
  <si>
    <t>ж) Сведения об источнике публикации бухгалтерской отчетности, включая бухгалтерский баланс и приложения к нему</t>
  </si>
  <si>
    <r>
      <t>Специализированный регистратор  ЗАО "Сервис-Реестр"</t>
    </r>
    <r>
      <rPr>
        <u val="single"/>
        <sz val="11"/>
        <color indexed="12"/>
        <rFont val="Times New Roman"/>
        <family val="1"/>
      </rPr>
      <t xml:space="preserve"> www.servis-reestr.ru</t>
    </r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</si>
  <si>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  и  "Правилами подключения объекта капитального строительства к сетям инженерно-технического обеспечения", утвержденными Постановлением Правительства Российской Федерации от 13.02.2006 № 83.</t>
  </si>
  <si>
    <t>хлор остаточный свободный</t>
  </si>
  <si>
    <t>р) Среднесписочная численность основного производственного персонала (рабочих) (человек)</t>
  </si>
  <si>
    <t xml:space="preserve">       1. по строке "б) выручка" показана стоимость отпущенной питьевой воды сторонним потребителям с учетом инвестиционной надбавки и подразделениям ОАО "ПРОТЭП";</t>
  </si>
  <si>
    <t xml:space="preserve">       2. по строке "л)  объем отпущенной потребителям воды" показан объем , отпущенный сторонним потребителям и подразделениям ОАО "ПРОТЭП".</t>
  </si>
  <si>
    <t>термотолерантные колиформные бактерии</t>
  </si>
  <si>
    <t xml:space="preserve"> Показатели эффективности реализации инвестиционной программы </t>
  </si>
  <si>
    <r>
      <t xml:space="preserve">Форма 1.1. Информация о тарифе на холодную воду и надбавках к тарифам на холодную воду </t>
    </r>
    <r>
      <rPr>
        <b/>
        <sz val="12"/>
        <color indexed="8"/>
        <rFont val="Times New Roman"/>
        <family val="1"/>
      </rPr>
      <t>на 2012 год</t>
    </r>
  </si>
  <si>
    <t>Распоряжение от 09.11.2011 № 129-РМ</t>
  </si>
  <si>
    <t>Срок действия принятых тарифов</t>
  </si>
  <si>
    <t>С 01.01.2012 по 30.06.2012;   с 01.07.2012 по 31.08.2012;             с 01.09.2012 по31.12.2012</t>
  </si>
  <si>
    <r>
      <t xml:space="preserve">Газета "Протвино сегодня" от 30.12.2011 № 52: Газета "Ежедневные новости "Подмосковье" от 01.12.11 № 223; Сайт  Министерства экономики Московской области  </t>
    </r>
    <r>
      <rPr>
        <sz val="12"/>
        <color indexed="12"/>
        <rFont val="Times New Roman"/>
        <family val="1"/>
      </rPr>
      <t xml:space="preserve">http://www.me.mosreg.ru ; </t>
    </r>
    <r>
      <rPr>
        <sz val="12"/>
        <rFont val="Times New Roman"/>
        <family val="1"/>
      </rPr>
      <t>официальный сайт ОАО "ПРОТЭП"</t>
    </r>
    <r>
      <rPr>
        <sz val="12"/>
        <color indexed="12"/>
        <rFont val="Times New Roman"/>
        <family val="1"/>
      </rPr>
      <t xml:space="preserve"> http://www.protep.ru</t>
    </r>
  </si>
  <si>
    <t>Решение  от 26.10.2009 № 65/12 с изменениями от 30.08.2010 № 140/25, от 20.12.2010 № 177/30, от 31.10.2011 № 264/41 и от 19.12.2011 № 288/43, от 19.12.2012 № 372/58</t>
  </si>
  <si>
    <t>С 01.01.2012 по 31.12.2012</t>
  </si>
  <si>
    <r>
      <t xml:space="preserve">Информационно-публицистическая газета "Протвино сегодня" от 23.12.2011 № 51 и от 30.12.2011 № 52; официальный сайт ОАО "ПРОТЭП" </t>
    </r>
    <r>
      <rPr>
        <sz val="12"/>
        <color indexed="12"/>
        <rFont val="Times New Roman"/>
        <family val="1"/>
      </rPr>
      <t xml:space="preserve">http://www.protep.ru, </t>
    </r>
    <r>
      <rPr>
        <sz val="12"/>
        <rFont val="Times New Roman"/>
        <family val="1"/>
      </rPr>
      <t>официальный сайт Администрации г. Протвино</t>
    </r>
    <r>
      <rPr>
        <sz val="12"/>
        <color indexed="12"/>
        <rFont val="Times New Roman"/>
        <family val="1"/>
      </rPr>
      <t xml:space="preserve"> http://www.protvino.ru</t>
    </r>
  </si>
  <si>
    <t xml:space="preserve">2. Информация об  основных показателях финансово-хозяйственной деятельности                                                              ОАО "ПРОТЭП"                                                                                                                                                                      за 2012 год                                                                                                                                                                                        </t>
  </si>
  <si>
    <t xml:space="preserve">Информация об инвестиционных программах и отчетах об их реализации (надбавки к тарифам)                                                        </t>
  </si>
  <si>
    <r>
      <t>Потребность в финансовых средствах на _</t>
    </r>
    <r>
      <rPr>
        <u val="single"/>
        <sz val="12"/>
        <color indexed="8"/>
        <rFont val="Times New Roman"/>
        <family val="1"/>
      </rPr>
      <t>2012_</t>
    </r>
    <r>
      <rPr>
        <sz val="12"/>
        <color indexed="8"/>
        <rFont val="Times New Roman"/>
        <family val="1"/>
      </rPr>
      <t xml:space="preserve"> год, тыс. руб.</t>
    </r>
  </si>
  <si>
    <t>Примечание: Инвестиционная программа принята решением Совета депутатов г. Протвино от  26.10.2009 № 65/12 с изменениями от 30.08.2010 № 140/25, от 20.12.2010 № 177/30,  от 31.10.2011 № 264/41, от 19.12.2011 № 288/43 и от 19.12.2012 № 372/58</t>
  </si>
  <si>
    <r>
      <t xml:space="preserve">е) Использование инвестиционных средств за  </t>
    </r>
    <r>
      <rPr>
        <b/>
        <u val="single"/>
        <sz val="12"/>
        <color indexed="8"/>
        <rFont val="Times New Roman"/>
        <family val="1"/>
      </rPr>
      <t>2012</t>
    </r>
    <r>
      <rPr>
        <b/>
        <sz val="12"/>
        <color indexed="8"/>
        <rFont val="Times New Roman"/>
        <family val="1"/>
      </rPr>
      <t xml:space="preserve"> год</t>
    </r>
  </si>
  <si>
    <t>В течение  2012  года</t>
  </si>
  <si>
    <t>Утверждено на 2012 год</t>
  </si>
  <si>
    <t>2011 - 2012</t>
  </si>
  <si>
    <r>
      <t>с) Удельный расход электроэнергии на подачу воды в сеть (тыс. кВт•ч / 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</si>
  <si>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з) Объем поднятой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</si>
  <si>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и) Объем покупной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</si>
  <si>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л) Объем отпущенной потребителям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</si>
  <si>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 xml:space="preserve">1 кв. </t>
  </si>
  <si>
    <t>2 кв.</t>
  </si>
  <si>
    <t>3 кв.</t>
  </si>
  <si>
    <t>4 кв.</t>
  </si>
  <si>
    <t>Тариф на холодную воду с 01.01.2012, руб./м3</t>
  </si>
  <si>
    <t>Тариф на холодную воду с 01.07.2012, руб./м3</t>
  </si>
  <si>
    <t>Тариф на холодную воду с 01.09.2012, руб./м3</t>
  </si>
  <si>
    <t>Надбавка к тарифу организаций на холодную воду, руб./м3</t>
  </si>
  <si>
    <r>
      <t xml:space="preserve">       3. по строке "д)  величина убытка показана без учета части расходов на социальную деятельность, осуществленных  за счет чистой прибыли </t>
    </r>
    <r>
      <rPr>
        <sz val="12"/>
        <rFont val="Times New Roman"/>
        <family val="1"/>
      </rPr>
      <t>прошлых лет в сумме 1126,8 тыс. руб.</t>
    </r>
  </si>
  <si>
    <t>Примечание: Величины тарифов и надбавки указаны без учета НДС.</t>
  </si>
  <si>
    <t>объем приобретения  (тыс. кВт.ч)</t>
  </si>
  <si>
    <t>д) Чистая прибыль (убыток) по регулируемому виду деятельности  (тыс. рублей), в том числе: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</si>
  <si>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</t>
    </r>
    <r>
      <rPr>
        <b/>
        <sz val="12"/>
        <color indexed="8"/>
        <rFont val="Times New Roman"/>
        <family val="1"/>
      </rPr>
      <t xml:space="preserve">за  2012 год                     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</si>
</sst>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4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0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top" indent="2"/>
    </xf>
    <xf numFmtId="0" fontId="18" fillId="0" borderId="20" xfId="0" applyFont="1" applyFill="1" applyBorder="1" applyAlignment="1">
      <alignment/>
    </xf>
    <xf numFmtId="0" fontId="1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0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wrapText="1"/>
    </xf>
    <xf numFmtId="170" fontId="19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wrapText="1"/>
    </xf>
    <xf numFmtId="2" fontId="19" fillId="0" borderId="35" xfId="53" applyNumberFormat="1" applyFont="1" applyFill="1" applyBorder="1" applyAlignment="1" applyProtection="1">
      <alignment horizontal="center" wrapText="1"/>
      <protection/>
    </xf>
    <xf numFmtId="2" fontId="19" fillId="0" borderId="30" xfId="53" applyNumberFormat="1" applyFont="1" applyFill="1" applyBorder="1" applyAlignment="1" applyProtection="1">
      <alignment horizontal="center" wrapText="1"/>
      <protection/>
    </xf>
    <xf numFmtId="0" fontId="18" fillId="0" borderId="36" xfId="0" applyFont="1" applyBorder="1" applyAlignment="1">
      <alignment horizontal="justify" vertical="center" wrapText="1"/>
    </xf>
    <xf numFmtId="0" fontId="18" fillId="0" borderId="3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170" fontId="18" fillId="0" borderId="23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170" fontId="18" fillId="0" borderId="13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7" fillId="0" borderId="12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170" fontId="19" fillId="0" borderId="12" xfId="0" applyNumberFormat="1" applyFont="1" applyFill="1" applyBorder="1" applyAlignment="1">
      <alignment vertical="center"/>
    </xf>
    <xf numFmtId="171" fontId="19" fillId="0" borderId="12" xfId="58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171" fontId="19" fillId="0" borderId="13" xfId="58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169" fontId="19" fillId="0" borderId="12" xfId="0" applyNumberFormat="1" applyFont="1" applyFill="1" applyBorder="1" applyAlignment="1">
      <alignment vertical="center"/>
    </xf>
    <xf numFmtId="171" fontId="19" fillId="0" borderId="49" xfId="58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51" xfId="0" applyNumberFormat="1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8" fillId="0" borderId="0" xfId="0" applyFont="1" applyAlignment="1">
      <alignment vertical="top"/>
    </xf>
    <xf numFmtId="0" fontId="18" fillId="0" borderId="18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53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6" fillId="0" borderId="53" xfId="0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55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6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36" xfId="53" applyFont="1" applyFill="1" applyBorder="1" applyAlignment="1" applyProtection="1">
      <alignment horizontal="center" vertical="center" wrapText="1"/>
      <protection/>
    </xf>
    <xf numFmtId="0" fontId="19" fillId="0" borderId="38" xfId="53" applyFont="1" applyFill="1" applyBorder="1" applyAlignment="1" applyProtection="1">
      <alignment horizontal="center" vertical="center" wrapText="1"/>
      <protection/>
    </xf>
    <xf numFmtId="0" fontId="19" fillId="0" borderId="35" xfId="53" applyFont="1" applyFill="1" applyBorder="1" applyAlignment="1" applyProtection="1">
      <alignment horizontal="center" vertical="center" wrapText="1"/>
      <protection/>
    </xf>
    <xf numFmtId="0" fontId="19" fillId="0" borderId="55" xfId="53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8" fillId="0" borderId="29" xfId="0" applyFont="1" applyFill="1" applyBorder="1" applyAlignment="1">
      <alignment horizontal="right"/>
    </xf>
    <xf numFmtId="0" fontId="18" fillId="0" borderId="57" xfId="0" applyFont="1" applyFill="1" applyBorder="1" applyAlignment="1">
      <alignment horizontal="right"/>
    </xf>
    <xf numFmtId="0" fontId="18" fillId="0" borderId="36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54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left"/>
    </xf>
    <xf numFmtId="0" fontId="18" fillId="0" borderId="58" xfId="0" applyFont="1" applyFill="1" applyBorder="1" applyAlignment="1">
      <alignment horizontal="left"/>
    </xf>
    <xf numFmtId="0" fontId="18" fillId="0" borderId="56" xfId="0" applyFont="1" applyFill="1" applyBorder="1" applyAlignment="1">
      <alignment horizontal="left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72" xfId="0" applyFont="1" applyFill="1" applyBorder="1" applyAlignment="1">
      <alignment horizontal="left" wrapText="1"/>
    </xf>
    <xf numFmtId="0" fontId="18" fillId="0" borderId="73" xfId="0" applyFont="1" applyFill="1" applyBorder="1" applyAlignment="1">
      <alignment horizontal="left" wrapText="1"/>
    </xf>
    <xf numFmtId="0" fontId="18" fillId="0" borderId="74" xfId="0" applyFont="1" applyFill="1" applyBorder="1" applyAlignment="1">
      <alignment horizontal="left" wrapText="1"/>
    </xf>
    <xf numFmtId="0" fontId="18" fillId="0" borderId="7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0" fillId="0" borderId="38" xfId="42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left" vertical="center"/>
    </xf>
    <xf numFmtId="0" fontId="18" fillId="0" borderId="77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vis-reestr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ep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9.421875" style="0" customWidth="1"/>
    <col min="2" max="2" width="36.00390625" style="0" customWidth="1"/>
  </cols>
  <sheetData>
    <row r="2" spans="1:2" ht="58.5" customHeight="1">
      <c r="A2" s="128" t="s">
        <v>71</v>
      </c>
      <c r="B2" s="128"/>
    </row>
    <row r="3" spans="1:2" ht="18.75" customHeight="1" thickBot="1">
      <c r="A3" s="39"/>
      <c r="B3" s="39"/>
    </row>
    <row r="4" spans="1:2" ht="38.25" customHeight="1">
      <c r="A4" s="6" t="s">
        <v>0</v>
      </c>
      <c r="B4" s="3" t="s">
        <v>6</v>
      </c>
    </row>
    <row r="5" spans="1:2" ht="39.75" customHeight="1">
      <c r="A5" s="7" t="s">
        <v>2</v>
      </c>
      <c r="B5" s="4" t="s">
        <v>6</v>
      </c>
    </row>
    <row r="6" spans="1:2" ht="41.25" customHeight="1" thickBot="1">
      <c r="A6" s="8" t="s">
        <v>1</v>
      </c>
      <c r="B6" s="5" t="s">
        <v>6</v>
      </c>
    </row>
  </sheetData>
  <sheetProtection/>
  <mergeCells count="1">
    <mergeCell ref="A2:B2"/>
  </mergeCells>
  <printOptions/>
  <pageMargins left="0.7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6">
      <selection activeCell="G28" sqref="G28"/>
    </sheetView>
  </sheetViews>
  <sheetFormatPr defaultColWidth="9.140625" defaultRowHeight="15"/>
  <cols>
    <col min="1" max="1" width="9.140625" style="87" customWidth="1"/>
    <col min="2" max="2" width="30.140625" style="87" customWidth="1"/>
    <col min="3" max="3" width="9.00390625" style="87" customWidth="1"/>
    <col min="4" max="4" width="46.7109375" style="87" customWidth="1"/>
    <col min="5" max="16384" width="9.00390625" style="87" customWidth="1"/>
  </cols>
  <sheetData>
    <row r="1" spans="1:4" ht="47.25" customHeight="1" thickBot="1">
      <c r="A1" s="151" t="s">
        <v>113</v>
      </c>
      <c r="B1" s="151"/>
      <c r="C1" s="151"/>
      <c r="D1" s="151"/>
    </row>
    <row r="2" spans="1:4" ht="15.75" customHeight="1">
      <c r="A2" s="152" t="s">
        <v>28</v>
      </c>
      <c r="B2" s="153"/>
      <c r="C2" s="154" t="s">
        <v>73</v>
      </c>
      <c r="D2" s="155"/>
    </row>
    <row r="3" spans="1:4" ht="15.75">
      <c r="A3" s="133" t="s">
        <v>29</v>
      </c>
      <c r="B3" s="134"/>
      <c r="C3" s="129">
        <v>5037002934</v>
      </c>
      <c r="D3" s="130"/>
    </row>
    <row r="4" spans="1:4" ht="15.75">
      <c r="A4" s="133" t="s">
        <v>30</v>
      </c>
      <c r="B4" s="134"/>
      <c r="C4" s="129">
        <v>503701001</v>
      </c>
      <c r="D4" s="130"/>
    </row>
    <row r="5" spans="1:4" ht="30.75" customHeight="1">
      <c r="A5" s="133" t="s">
        <v>31</v>
      </c>
      <c r="B5" s="134"/>
      <c r="C5" s="137" t="s">
        <v>74</v>
      </c>
      <c r="D5" s="138"/>
    </row>
    <row r="6" spans="1:4" ht="45" customHeight="1">
      <c r="A6" s="143" t="s">
        <v>32</v>
      </c>
      <c r="B6" s="144"/>
      <c r="C6" s="131" t="s">
        <v>114</v>
      </c>
      <c r="D6" s="132"/>
    </row>
    <row r="7" spans="1:4" ht="32.25" customHeight="1">
      <c r="A7" s="143" t="s">
        <v>3</v>
      </c>
      <c r="B7" s="144"/>
      <c r="C7" s="129" t="s">
        <v>75</v>
      </c>
      <c r="D7" s="130"/>
    </row>
    <row r="8" spans="1:4" ht="45" customHeight="1">
      <c r="A8" s="133" t="s">
        <v>115</v>
      </c>
      <c r="B8" s="134"/>
      <c r="C8" s="137" t="s">
        <v>116</v>
      </c>
      <c r="D8" s="138"/>
    </row>
    <row r="9" spans="1:4" ht="83.25" customHeight="1">
      <c r="A9" s="133" t="s">
        <v>5</v>
      </c>
      <c r="B9" s="134"/>
      <c r="C9" s="137" t="s">
        <v>117</v>
      </c>
      <c r="D9" s="138"/>
    </row>
    <row r="10" spans="1:4" ht="21.75" customHeight="1">
      <c r="A10" s="143" t="s">
        <v>137</v>
      </c>
      <c r="B10" s="144"/>
      <c r="C10" s="129">
        <v>11.57</v>
      </c>
      <c r="D10" s="130"/>
    </row>
    <row r="11" spans="1:4" ht="21.75" customHeight="1">
      <c r="A11" s="143" t="s">
        <v>138</v>
      </c>
      <c r="B11" s="144"/>
      <c r="C11" s="129">
        <v>12.11</v>
      </c>
      <c r="D11" s="130"/>
    </row>
    <row r="12" spans="1:4" ht="21" customHeight="1">
      <c r="A12" s="143" t="s">
        <v>139</v>
      </c>
      <c r="B12" s="144"/>
      <c r="C12" s="129">
        <v>12.51</v>
      </c>
      <c r="D12" s="130"/>
    </row>
    <row r="13" spans="1:4" ht="68.25" customHeight="1" hidden="1">
      <c r="A13" s="102"/>
      <c r="B13" s="105"/>
      <c r="C13" s="103"/>
      <c r="D13" s="104"/>
    </row>
    <row r="14" spans="1:4" ht="68.25" customHeight="1" hidden="1">
      <c r="A14" s="133" t="s">
        <v>28</v>
      </c>
      <c r="B14" s="134"/>
      <c r="C14" s="141" t="s">
        <v>73</v>
      </c>
      <c r="D14" s="142"/>
    </row>
    <row r="15" spans="1:4" ht="21" customHeight="1" hidden="1">
      <c r="A15" s="133" t="s">
        <v>29</v>
      </c>
      <c r="B15" s="134"/>
      <c r="C15" s="129">
        <v>5037002934</v>
      </c>
      <c r="D15" s="130"/>
    </row>
    <row r="16" spans="1:4" ht="68.25" customHeight="1" hidden="1">
      <c r="A16" s="133" t="s">
        <v>30</v>
      </c>
      <c r="B16" s="134"/>
      <c r="C16" s="129">
        <v>503701001</v>
      </c>
      <c r="D16" s="130"/>
    </row>
    <row r="17" spans="1:4" ht="68.25" customHeight="1" hidden="1">
      <c r="A17" s="133" t="s">
        <v>31</v>
      </c>
      <c r="B17" s="134"/>
      <c r="C17" s="137" t="s">
        <v>74</v>
      </c>
      <c r="D17" s="138"/>
    </row>
    <row r="18" spans="1:4" ht="58.5" customHeight="1" hidden="1">
      <c r="A18" s="143" t="s">
        <v>33</v>
      </c>
      <c r="B18" s="144"/>
      <c r="C18" s="131" t="s">
        <v>118</v>
      </c>
      <c r="D18" s="132"/>
    </row>
    <row r="19" spans="1:4" ht="45" customHeight="1" hidden="1">
      <c r="A19" s="143" t="s">
        <v>3</v>
      </c>
      <c r="B19" s="144"/>
      <c r="C19" s="129" t="s">
        <v>76</v>
      </c>
      <c r="D19" s="130"/>
    </row>
    <row r="20" spans="1:4" ht="67.5" customHeight="1" hidden="1">
      <c r="A20" s="133" t="s">
        <v>4</v>
      </c>
      <c r="B20" s="134"/>
      <c r="C20" s="129" t="s">
        <v>119</v>
      </c>
      <c r="D20" s="130"/>
    </row>
    <row r="21" spans="1:4" ht="68.25" customHeight="1" hidden="1">
      <c r="A21" s="133" t="s">
        <v>5</v>
      </c>
      <c r="B21" s="134"/>
      <c r="C21" s="135" t="s">
        <v>120</v>
      </c>
      <c r="D21" s="136"/>
    </row>
    <row r="22" spans="1:4" ht="68.25" customHeight="1" hidden="1">
      <c r="A22" s="143" t="s">
        <v>2</v>
      </c>
      <c r="B22" s="144"/>
      <c r="C22" s="158">
        <v>0.42</v>
      </c>
      <c r="D22" s="159"/>
    </row>
    <row r="23" spans="1:4" ht="68.25" customHeight="1" hidden="1">
      <c r="A23" s="156"/>
      <c r="B23" s="157"/>
      <c r="C23" s="129"/>
      <c r="D23" s="130"/>
    </row>
    <row r="24" spans="1:4" ht="67.5" customHeight="1" hidden="1">
      <c r="A24" s="139" t="s">
        <v>28</v>
      </c>
      <c r="B24" s="140"/>
      <c r="C24" s="141" t="s">
        <v>73</v>
      </c>
      <c r="D24" s="142"/>
    </row>
    <row r="25" spans="1:4" ht="68.25" customHeight="1" hidden="1">
      <c r="A25" s="133" t="s">
        <v>29</v>
      </c>
      <c r="B25" s="134"/>
      <c r="C25" s="129">
        <v>5037002934</v>
      </c>
      <c r="D25" s="130"/>
    </row>
    <row r="26" spans="1:4" ht="68.25" customHeight="1" hidden="1">
      <c r="A26" s="133" t="s">
        <v>30</v>
      </c>
      <c r="B26" s="134"/>
      <c r="C26" s="129">
        <v>503701001</v>
      </c>
      <c r="D26" s="130"/>
    </row>
    <row r="27" spans="1:4" ht="68.25" customHeight="1" hidden="1">
      <c r="A27" s="133" t="s">
        <v>31</v>
      </c>
      <c r="B27" s="134"/>
      <c r="C27" s="137" t="s">
        <v>74</v>
      </c>
      <c r="D27" s="138"/>
    </row>
    <row r="28" spans="1:4" ht="68.25" customHeight="1">
      <c r="A28" s="149" t="s">
        <v>34</v>
      </c>
      <c r="B28" s="150"/>
      <c r="C28" s="131" t="s">
        <v>118</v>
      </c>
      <c r="D28" s="132"/>
    </row>
    <row r="29" spans="1:4" ht="31.5" customHeight="1">
      <c r="A29" s="143" t="s">
        <v>3</v>
      </c>
      <c r="B29" s="144"/>
      <c r="C29" s="129" t="s">
        <v>76</v>
      </c>
      <c r="D29" s="130"/>
    </row>
    <row r="30" spans="1:4" ht="15.75">
      <c r="A30" s="133" t="s">
        <v>4</v>
      </c>
      <c r="B30" s="134"/>
      <c r="C30" s="129" t="s">
        <v>119</v>
      </c>
      <c r="D30" s="130"/>
    </row>
    <row r="31" spans="1:4" ht="67.5" customHeight="1">
      <c r="A31" s="133" t="s">
        <v>5</v>
      </c>
      <c r="B31" s="134"/>
      <c r="C31" s="135" t="s">
        <v>120</v>
      </c>
      <c r="D31" s="136"/>
    </row>
    <row r="32" spans="1:4" ht="34.5" customHeight="1" thickBot="1">
      <c r="A32" s="145" t="s">
        <v>140</v>
      </c>
      <c r="B32" s="146"/>
      <c r="C32" s="147">
        <v>0.42</v>
      </c>
      <c r="D32" s="148"/>
    </row>
    <row r="33" spans="1:4" ht="15.75">
      <c r="A33" s="88"/>
      <c r="B33" s="88"/>
      <c r="C33" s="88"/>
      <c r="D33" s="88"/>
    </row>
    <row r="34" spans="1:4" ht="15.75">
      <c r="A34" s="100" t="s">
        <v>142</v>
      </c>
      <c r="B34" s="114"/>
      <c r="C34" s="9"/>
      <c r="D34" s="9"/>
    </row>
  </sheetData>
  <sheetProtection/>
  <mergeCells count="61">
    <mergeCell ref="C11:D11"/>
    <mergeCell ref="C18:D18"/>
    <mergeCell ref="A12:B12"/>
    <mergeCell ref="C14:D14"/>
    <mergeCell ref="C21:D21"/>
    <mergeCell ref="A16:B16"/>
    <mergeCell ref="A20:B20"/>
    <mergeCell ref="C20:D20"/>
    <mergeCell ref="A21:B21"/>
    <mergeCell ref="A17:B17"/>
    <mergeCell ref="A19:B19"/>
    <mergeCell ref="C19:D19"/>
    <mergeCell ref="C23:D23"/>
    <mergeCell ref="A23:B23"/>
    <mergeCell ref="A22:B22"/>
    <mergeCell ref="C22:D22"/>
    <mergeCell ref="C8:D8"/>
    <mergeCell ref="C9:D9"/>
    <mergeCell ref="A18:B18"/>
    <mergeCell ref="A15:B15"/>
    <mergeCell ref="C15:D15"/>
    <mergeCell ref="C12:D12"/>
    <mergeCell ref="C16:D16"/>
    <mergeCell ref="A8:B8"/>
    <mergeCell ref="A11:B11"/>
    <mergeCell ref="C10:D10"/>
    <mergeCell ref="A4:B4"/>
    <mergeCell ref="C4:D4"/>
    <mergeCell ref="C17:D17"/>
    <mergeCell ref="A9:B9"/>
    <mergeCell ref="A14:B14"/>
    <mergeCell ref="A7:B7"/>
    <mergeCell ref="C7:D7"/>
    <mergeCell ref="A5:B5"/>
    <mergeCell ref="C5:D5"/>
    <mergeCell ref="A10:B10"/>
    <mergeCell ref="A1:D1"/>
    <mergeCell ref="A2:B2"/>
    <mergeCell ref="C2:D2"/>
    <mergeCell ref="A3:B3"/>
    <mergeCell ref="C3:D3"/>
    <mergeCell ref="A6:B6"/>
    <mergeCell ref="A32:B32"/>
    <mergeCell ref="C32:D32"/>
    <mergeCell ref="A30:B30"/>
    <mergeCell ref="C25:D25"/>
    <mergeCell ref="A25:B25"/>
    <mergeCell ref="A28:B28"/>
    <mergeCell ref="C28:D28"/>
    <mergeCell ref="A29:B29"/>
    <mergeCell ref="C29:D29"/>
    <mergeCell ref="C30:D30"/>
    <mergeCell ref="C6:D6"/>
    <mergeCell ref="A31:B31"/>
    <mergeCell ref="C31:D31"/>
    <mergeCell ref="A27:B27"/>
    <mergeCell ref="C27:D27"/>
    <mergeCell ref="A26:B26"/>
    <mergeCell ref="C26:D26"/>
    <mergeCell ref="A24:B24"/>
    <mergeCell ref="C24:D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tabSelected="1" view="pageBreakPreview" zoomScale="75" zoomScaleSheetLayoutView="75" workbookViewId="0" topLeftCell="A16">
      <selection activeCell="A26" sqref="A26"/>
    </sheetView>
  </sheetViews>
  <sheetFormatPr defaultColWidth="9.140625" defaultRowHeight="15"/>
  <cols>
    <col min="1" max="1" width="55.8515625" style="87" customWidth="1"/>
    <col min="2" max="2" width="31.421875" style="100" customWidth="1"/>
    <col min="3" max="16384" width="9.00390625" style="87" customWidth="1"/>
  </cols>
  <sheetData>
    <row r="1" spans="1:2" ht="72.75" customHeight="1" thickBot="1">
      <c r="A1" s="124" t="s">
        <v>121</v>
      </c>
      <c r="B1" s="124"/>
    </row>
    <row r="2" spans="1:2" ht="3" customHeight="1" hidden="1" thickBot="1">
      <c r="A2" s="89" t="s">
        <v>28</v>
      </c>
      <c r="B2" s="3" t="s">
        <v>73</v>
      </c>
    </row>
    <row r="3" spans="1:2" ht="16.5" customHeight="1" hidden="1" thickBot="1">
      <c r="A3" s="37" t="s">
        <v>29</v>
      </c>
      <c r="B3" s="41">
        <v>5037002934</v>
      </c>
    </row>
    <row r="4" spans="1:2" ht="16.5" customHeight="1" hidden="1" thickBot="1">
      <c r="A4" s="37" t="s">
        <v>30</v>
      </c>
      <c r="B4" s="41">
        <v>503701001</v>
      </c>
    </row>
    <row r="5" spans="1:2" ht="32.25" customHeight="1" hidden="1" thickBot="1">
      <c r="A5" s="37" t="s">
        <v>31</v>
      </c>
      <c r="B5" s="60" t="s">
        <v>74</v>
      </c>
    </row>
    <row r="6" spans="1:2" ht="16.5" hidden="1" thickBot="1">
      <c r="A6" s="37" t="s">
        <v>84</v>
      </c>
      <c r="B6" s="5" t="s">
        <v>87</v>
      </c>
    </row>
    <row r="7" spans="1:2" s="90" customFormat="1" ht="22.5" customHeight="1" thickBot="1">
      <c r="A7" s="17" t="s">
        <v>8</v>
      </c>
      <c r="B7" s="16" t="s">
        <v>7</v>
      </c>
    </row>
    <row r="8" spans="1:2" s="90" customFormat="1" ht="47.25">
      <c r="A8" s="91" t="s">
        <v>55</v>
      </c>
      <c r="B8" s="60" t="s">
        <v>77</v>
      </c>
    </row>
    <row r="9" spans="1:2" s="90" customFormat="1" ht="21" customHeight="1">
      <c r="A9" s="23" t="s">
        <v>56</v>
      </c>
      <c r="B9" s="93">
        <f>38767.4+1358.6+19833.6</f>
        <v>59959.6</v>
      </c>
    </row>
    <row r="10" spans="1:2" s="90" customFormat="1" ht="31.5">
      <c r="A10" s="23" t="s">
        <v>57</v>
      </c>
      <c r="B10" s="93">
        <f>B11+B12+B15+B16+B17+B18+B20+B22+B23</f>
        <v>59536.3</v>
      </c>
    </row>
    <row r="11" spans="1:2" s="90" customFormat="1" ht="48.75" customHeight="1">
      <c r="A11" s="92" t="s">
        <v>35</v>
      </c>
      <c r="B11" s="93">
        <v>0</v>
      </c>
    </row>
    <row r="12" spans="1:2" s="90" customFormat="1" ht="47.25">
      <c r="A12" s="92" t="s">
        <v>36</v>
      </c>
      <c r="B12" s="93">
        <v>14456.7</v>
      </c>
    </row>
    <row r="13" spans="1:2" s="90" customFormat="1" ht="15.75">
      <c r="A13" s="92" t="s">
        <v>37</v>
      </c>
      <c r="B13" s="106">
        <f>B12/B14</f>
        <v>3.2799936653992177</v>
      </c>
    </row>
    <row r="14" spans="1:2" s="90" customFormat="1" ht="15.75">
      <c r="A14" s="92" t="s">
        <v>143</v>
      </c>
      <c r="B14" s="93">
        <v>4407.539</v>
      </c>
    </row>
    <row r="15" spans="1:2" s="90" customFormat="1" ht="31.5">
      <c r="A15" s="92" t="s">
        <v>38</v>
      </c>
      <c r="B15" s="93">
        <v>222.7</v>
      </c>
    </row>
    <row r="16" spans="1:2" s="90" customFormat="1" ht="31.5">
      <c r="A16" s="92" t="s">
        <v>39</v>
      </c>
      <c r="B16" s="93">
        <f>14543.3+4396.6</f>
        <v>18939.9</v>
      </c>
    </row>
    <row r="17" spans="1:2" s="90" customFormat="1" ht="32.25" customHeight="1">
      <c r="A17" s="92" t="s">
        <v>40</v>
      </c>
      <c r="B17" s="94">
        <f>2852.9+2253.4+732.7</f>
        <v>5839</v>
      </c>
    </row>
    <row r="18" spans="1:2" s="90" customFormat="1" ht="15.75">
      <c r="A18" s="92" t="s">
        <v>41</v>
      </c>
      <c r="B18" s="94">
        <v>6317.9</v>
      </c>
    </row>
    <row r="19" spans="1:2" s="90" customFormat="1" ht="15.75">
      <c r="A19" s="92" t="s">
        <v>42</v>
      </c>
      <c r="B19" s="94">
        <f>(1983+588)/6399.3*6317.9</f>
        <v>2538.2965168065252</v>
      </c>
    </row>
    <row r="20" spans="1:2" s="90" customFormat="1" ht="15.75">
      <c r="A20" s="92" t="s">
        <v>43</v>
      </c>
      <c r="B20" s="93">
        <v>4175.1</v>
      </c>
    </row>
    <row r="21" spans="1:2" s="90" customFormat="1" ht="15.75">
      <c r="A21" s="92" t="s">
        <v>44</v>
      </c>
      <c r="B21" s="94">
        <f>(27065.8+7622.9)/43833.8*4175.1</f>
        <v>3304.043714439542</v>
      </c>
    </row>
    <row r="22" spans="1:2" s="90" customFormat="1" ht="33" customHeight="1">
      <c r="A22" s="92" t="s">
        <v>45</v>
      </c>
      <c r="B22" s="93">
        <f>6287.5+1155.3</f>
        <v>7442.8</v>
      </c>
    </row>
    <row r="23" spans="1:2" s="90" customFormat="1" ht="48.75" customHeight="1">
      <c r="A23" s="92" t="s">
        <v>93</v>
      </c>
      <c r="B23" s="93">
        <f>357+2517.9-732.7</f>
        <v>2142.2</v>
      </c>
    </row>
    <row r="24" spans="1:2" s="90" customFormat="1" ht="15.75">
      <c r="A24" s="23" t="s">
        <v>58</v>
      </c>
      <c r="B24" s="93">
        <f>B9-B10</f>
        <v>423.29999999999563</v>
      </c>
    </row>
    <row r="25" spans="1:2" s="90" customFormat="1" ht="31.5">
      <c r="A25" s="23" t="s">
        <v>144</v>
      </c>
      <c r="B25" s="94">
        <f>1086.9-1211.9-0</f>
        <v>-125</v>
      </c>
    </row>
    <row r="26" spans="1:2" s="90" customFormat="1" ht="68.25" customHeight="1">
      <c r="A26" s="92" t="s">
        <v>27</v>
      </c>
      <c r="B26" s="93">
        <v>1086.9</v>
      </c>
    </row>
    <row r="27" spans="1:2" s="90" customFormat="1" ht="31.5">
      <c r="A27" s="23" t="s">
        <v>59</v>
      </c>
      <c r="B27" s="94">
        <f>B28</f>
        <v>3979.678699999995</v>
      </c>
    </row>
    <row r="28" spans="1:2" s="90" customFormat="1" ht="15.75">
      <c r="A28" s="92" t="s">
        <v>9</v>
      </c>
      <c r="B28" s="94">
        <f>30812.77777-29709.51125+4013.35558+35045.88525+12531.93389+1144.787-4013.35558-34505.30996-10536.116-804.768</f>
        <v>3979.678699999995</v>
      </c>
    </row>
    <row r="29" spans="1:2" s="90" customFormat="1" ht="52.5" customHeight="1">
      <c r="A29" s="23" t="s">
        <v>104</v>
      </c>
      <c r="B29" s="86" t="s">
        <v>105</v>
      </c>
    </row>
    <row r="30" spans="1:2" s="90" customFormat="1" ht="18.75">
      <c r="A30" s="23" t="s">
        <v>130</v>
      </c>
      <c r="B30" s="93">
        <v>5377.378</v>
      </c>
    </row>
    <row r="31" spans="1:2" s="90" customFormat="1" ht="18.75">
      <c r="A31" s="23" t="s">
        <v>131</v>
      </c>
      <c r="B31" s="93">
        <v>0</v>
      </c>
    </row>
    <row r="32" spans="1:2" s="90" customFormat="1" ht="31.5">
      <c r="A32" s="23" t="s">
        <v>60</v>
      </c>
      <c r="B32" s="93">
        <v>0</v>
      </c>
    </row>
    <row r="33" spans="1:2" s="90" customFormat="1" ht="19.5" customHeight="1">
      <c r="A33" s="23" t="s">
        <v>132</v>
      </c>
      <c r="B33" s="93">
        <f>4848.872</f>
        <v>4848.872</v>
      </c>
    </row>
    <row r="34" spans="1:2" s="90" customFormat="1" ht="15.75">
      <c r="A34" s="92" t="s">
        <v>10</v>
      </c>
      <c r="B34" s="93">
        <v>3662.035</v>
      </c>
    </row>
    <row r="35" spans="1:2" s="90" customFormat="1" ht="15.75">
      <c r="A35" s="92" t="s">
        <v>11</v>
      </c>
      <c r="B35" s="106">
        <f>B33-B34</f>
        <v>1186.8370000000004</v>
      </c>
    </row>
    <row r="36" spans="1:2" s="90" customFormat="1" ht="15.75">
      <c r="A36" s="23" t="s">
        <v>61</v>
      </c>
      <c r="B36" s="95">
        <f>498.446/B30</f>
        <v>0.09269313036948491</v>
      </c>
    </row>
    <row r="37" spans="1:2" s="90" customFormat="1" ht="31.5">
      <c r="A37" s="23" t="s">
        <v>62</v>
      </c>
      <c r="B37" s="93">
        <v>88.21</v>
      </c>
    </row>
    <row r="38" spans="1:2" s="90" customFormat="1" ht="15.75">
      <c r="A38" s="23" t="s">
        <v>63</v>
      </c>
      <c r="B38" s="93">
        <v>17</v>
      </c>
    </row>
    <row r="39" spans="1:2" s="90" customFormat="1" ht="15.75">
      <c r="A39" s="23" t="s">
        <v>64</v>
      </c>
      <c r="B39" s="93">
        <v>10</v>
      </c>
    </row>
    <row r="40" spans="1:2" s="90" customFormat="1" ht="31.5">
      <c r="A40" s="23" t="s">
        <v>108</v>
      </c>
      <c r="B40" s="93">
        <f>46+6.1</f>
        <v>52.1</v>
      </c>
    </row>
    <row r="41" spans="1:2" s="90" customFormat="1" ht="34.5">
      <c r="A41" s="23" t="s">
        <v>129</v>
      </c>
      <c r="B41" s="96">
        <f>B14/B30</f>
        <v>0.8196446297805362</v>
      </c>
    </row>
    <row r="42" spans="1:2" s="90" customFormat="1" ht="15.75" customHeight="1" thickBot="1">
      <c r="A42" s="97" t="s">
        <v>88</v>
      </c>
      <c r="B42" s="98">
        <f>30.06/B30</f>
        <v>0.005590084981937294</v>
      </c>
    </row>
    <row r="43" spans="1:2" s="90" customFormat="1" ht="48.75" customHeight="1" thickBot="1">
      <c r="A43" s="99" t="s">
        <v>65</v>
      </c>
      <c r="B43" s="107">
        <f>14733/17780</f>
        <v>0.8286276715410573</v>
      </c>
    </row>
    <row r="44" spans="1:2" s="90" customFormat="1" ht="18.75" customHeight="1">
      <c r="A44" s="125" t="s">
        <v>103</v>
      </c>
      <c r="B44" s="125"/>
    </row>
    <row r="45" spans="1:2" ht="34.5" customHeight="1">
      <c r="A45" s="127" t="s">
        <v>109</v>
      </c>
      <c r="B45" s="127"/>
    </row>
    <row r="46" spans="1:2" ht="27.75" customHeight="1">
      <c r="A46" s="127" t="s">
        <v>110</v>
      </c>
      <c r="B46" s="127"/>
    </row>
    <row r="47" spans="1:2" ht="30.75" customHeight="1">
      <c r="A47" s="127" t="s">
        <v>141</v>
      </c>
      <c r="B47" s="127"/>
    </row>
  </sheetData>
  <sheetProtection/>
  <mergeCells count="5">
    <mergeCell ref="A47:B47"/>
    <mergeCell ref="A1:B1"/>
    <mergeCell ref="A46:B46"/>
    <mergeCell ref="A44:B44"/>
    <mergeCell ref="A45:B45"/>
  </mergeCells>
  <hyperlinks>
    <hyperlink ref="B29" r:id="rId1" display="www.servis-reestr.ru"/>
  </hyperlinks>
  <printOptions/>
  <pageMargins left="1.01" right="0.17" top="0.6" bottom="0.3" header="0.51" footer="0.61"/>
  <pageSetup fitToHeight="2" horizontalDpi="600" verticalDpi="600" orientation="portrait" paperSize="9" scale="9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5.421875" style="1" customWidth="1"/>
    <col min="2" max="2" width="38.00390625" style="0" customWidth="1"/>
  </cols>
  <sheetData>
    <row r="1" spans="1:2" ht="14.25" customHeight="1">
      <c r="A1" s="126" t="s">
        <v>145</v>
      </c>
      <c r="B1" s="126"/>
    </row>
    <row r="2" spans="1:2" ht="54.75" customHeight="1" thickBot="1">
      <c r="A2" s="126"/>
      <c r="B2" s="126"/>
    </row>
    <row r="3" spans="1:2" ht="2.25" customHeight="1" hidden="1" thickBot="1">
      <c r="A3" s="18" t="s">
        <v>28</v>
      </c>
      <c r="B3" s="42" t="s">
        <v>73</v>
      </c>
    </row>
    <row r="4" spans="1:2" ht="16.5" hidden="1" thickBot="1">
      <c r="A4" s="19" t="s">
        <v>29</v>
      </c>
      <c r="B4" s="41">
        <v>5037002934</v>
      </c>
    </row>
    <row r="5" spans="1:2" ht="16.5" hidden="1" thickBot="1">
      <c r="A5" s="19" t="s">
        <v>30</v>
      </c>
      <c r="B5" s="41">
        <v>503701001</v>
      </c>
    </row>
    <row r="6" spans="1:2" ht="32.25" hidden="1" thickBot="1">
      <c r="A6" s="19" t="s">
        <v>31</v>
      </c>
      <c r="B6" s="43" t="s">
        <v>74</v>
      </c>
    </row>
    <row r="7" spans="1:2" ht="16.5" hidden="1" thickBot="1">
      <c r="A7" s="13"/>
      <c r="B7" s="25"/>
    </row>
    <row r="8" spans="1:2" ht="35.25" customHeight="1" thickBot="1">
      <c r="A8" s="17" t="s">
        <v>12</v>
      </c>
      <c r="B8" s="16" t="s">
        <v>7</v>
      </c>
    </row>
    <row r="9" spans="1:2" ht="31.5">
      <c r="A9" s="15" t="s">
        <v>13</v>
      </c>
      <c r="B9" s="111">
        <f>5/88.213</f>
        <v>0.05668098806298392</v>
      </c>
    </row>
    <row r="10" spans="1:2" ht="31.5">
      <c r="A10" s="2" t="s">
        <v>14</v>
      </c>
      <c r="B10" s="112">
        <v>0.03</v>
      </c>
    </row>
    <row r="11" spans="1:2" ht="31.5">
      <c r="A11" s="2" t="s">
        <v>15</v>
      </c>
      <c r="B11" s="112">
        <v>0</v>
      </c>
    </row>
    <row r="12" spans="1:6" ht="31.5">
      <c r="A12" s="2" t="s">
        <v>21</v>
      </c>
      <c r="B12" s="112">
        <f>SUM(B13:B19)-B15</f>
        <v>11780</v>
      </c>
      <c r="F12" t="s">
        <v>70</v>
      </c>
    </row>
    <row r="13" spans="1:2" ht="15.75">
      <c r="A13" s="21" t="s">
        <v>16</v>
      </c>
      <c r="B13" s="112">
        <v>478</v>
      </c>
    </row>
    <row r="14" spans="1:2" ht="15.75">
      <c r="A14" s="21" t="s">
        <v>17</v>
      </c>
      <c r="B14" s="112">
        <v>478</v>
      </c>
    </row>
    <row r="15" spans="1:2" ht="15.75">
      <c r="A15" s="21" t="s">
        <v>18</v>
      </c>
      <c r="B15" s="112">
        <v>8760</v>
      </c>
    </row>
    <row r="16" spans="1:2" ht="15.75">
      <c r="A16" s="14" t="s">
        <v>19</v>
      </c>
      <c r="B16" s="112">
        <v>0</v>
      </c>
    </row>
    <row r="17" spans="1:2" ht="15.75">
      <c r="A17" s="14" t="s">
        <v>107</v>
      </c>
      <c r="B17" s="112">
        <v>8760</v>
      </c>
    </row>
    <row r="18" spans="1:2" ht="15.75">
      <c r="A18" s="22" t="s">
        <v>20</v>
      </c>
      <c r="B18" s="112">
        <v>1032</v>
      </c>
    </row>
    <row r="19" spans="1:2" ht="15.75">
      <c r="A19" s="22" t="s">
        <v>111</v>
      </c>
      <c r="B19" s="112">
        <v>1032</v>
      </c>
    </row>
    <row r="20" spans="1:2" ht="47.25">
      <c r="A20" s="23" t="s">
        <v>22</v>
      </c>
      <c r="B20" s="112">
        <f>SUM(B21:B26)</f>
        <v>64</v>
      </c>
    </row>
    <row r="21" spans="1:2" ht="15.75">
      <c r="A21" s="21" t="s">
        <v>16</v>
      </c>
      <c r="B21" s="112">
        <v>12</v>
      </c>
    </row>
    <row r="22" spans="1:2" ht="15.75">
      <c r="A22" s="21" t="s">
        <v>17</v>
      </c>
      <c r="B22" s="112">
        <v>4</v>
      </c>
    </row>
    <row r="23" spans="1:2" ht="15.75">
      <c r="A23" s="21" t="s">
        <v>19</v>
      </c>
      <c r="B23" s="112">
        <v>0</v>
      </c>
    </row>
    <row r="24" spans="1:2" ht="15.75">
      <c r="A24" s="21" t="s">
        <v>107</v>
      </c>
      <c r="B24" s="112">
        <v>0</v>
      </c>
    </row>
    <row r="25" spans="1:2" ht="15.75">
      <c r="A25" s="22" t="s">
        <v>20</v>
      </c>
      <c r="B25" s="112">
        <v>26</v>
      </c>
    </row>
    <row r="26" spans="1:2" ht="16.5" thickBot="1">
      <c r="A26" s="24" t="s">
        <v>111</v>
      </c>
      <c r="B26" s="113">
        <v>22</v>
      </c>
    </row>
    <row r="27" spans="1:2" ht="15.75">
      <c r="A27" s="12"/>
      <c r="B27" s="10"/>
    </row>
    <row r="28" spans="1:2" ht="51" customHeight="1">
      <c r="A28" s="121"/>
      <c r="B28" s="121"/>
    </row>
  </sheetData>
  <sheetProtection/>
  <mergeCells count="2">
    <mergeCell ref="A1:B2"/>
    <mergeCell ref="A28:B28"/>
  </mergeCells>
  <printOptions/>
  <pageMargins left="0.7086614173228347" right="0.17" top="1.24" bottom="0.7480314960629921" header="0.31496062992125984" footer="0.31496062992125984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view="pageBreakPreview" zoomScaleSheetLayoutView="100" workbookViewId="0" topLeftCell="A8">
      <selection activeCell="E12" sqref="E12"/>
    </sheetView>
  </sheetViews>
  <sheetFormatPr defaultColWidth="9.140625" defaultRowHeight="15"/>
  <cols>
    <col min="1" max="1" width="43.140625" style="9" customWidth="1"/>
    <col min="2" max="2" width="26.8515625" style="9" customWidth="1"/>
    <col min="3" max="3" width="36.7109375" style="9" customWidth="1"/>
    <col min="4" max="4" width="10.421875" style="9" customWidth="1"/>
    <col min="5" max="16384" width="9.00390625" style="9" customWidth="1"/>
  </cols>
  <sheetData>
    <row r="2" spans="1:3" ht="53.25" customHeight="1" thickBot="1">
      <c r="A2" s="118" t="s">
        <v>122</v>
      </c>
      <c r="B2" s="119"/>
      <c r="C2" s="120"/>
    </row>
    <row r="3" spans="1:3" ht="0.75" customHeight="1" hidden="1" thickBot="1">
      <c r="A3" s="40"/>
      <c r="B3" s="40"/>
      <c r="C3" s="40"/>
    </row>
    <row r="4" spans="1:3" ht="15" customHeight="1" hidden="1" thickBot="1">
      <c r="A4" s="34" t="s">
        <v>28</v>
      </c>
      <c r="B4" s="163" t="s">
        <v>73</v>
      </c>
      <c r="C4" s="164"/>
    </row>
    <row r="5" spans="1:3" ht="16.5" customHeight="1" hidden="1" thickBot="1">
      <c r="A5" s="28" t="s">
        <v>29</v>
      </c>
      <c r="B5" s="129">
        <v>5037002934</v>
      </c>
      <c r="C5" s="130"/>
    </row>
    <row r="6" spans="1:3" ht="16.5" customHeight="1" hidden="1" thickBot="1">
      <c r="A6" s="28" t="s">
        <v>30</v>
      </c>
      <c r="B6" s="129">
        <v>503701001</v>
      </c>
      <c r="C6" s="130"/>
    </row>
    <row r="7" spans="1:3" ht="42" customHeight="1" hidden="1" thickBot="1">
      <c r="A7" s="29" t="s">
        <v>31</v>
      </c>
      <c r="B7" s="165" t="s">
        <v>74</v>
      </c>
      <c r="C7" s="166"/>
    </row>
    <row r="8" spans="1:3" ht="42.75" customHeight="1">
      <c r="A8" s="26" t="s">
        <v>66</v>
      </c>
      <c r="B8" s="115" t="s">
        <v>85</v>
      </c>
      <c r="C8" s="160"/>
    </row>
    <row r="9" spans="1:3" ht="108" customHeight="1">
      <c r="A9" s="23" t="s">
        <v>67</v>
      </c>
      <c r="B9" s="137" t="s">
        <v>91</v>
      </c>
      <c r="C9" s="138"/>
    </row>
    <row r="10" spans="1:3" ht="47.25" customHeight="1" thickBot="1">
      <c r="A10" s="27" t="s">
        <v>68</v>
      </c>
      <c r="B10" s="161" t="s">
        <v>100</v>
      </c>
      <c r="C10" s="162"/>
    </row>
    <row r="11" spans="1:3" ht="36.75" customHeight="1" thickBot="1">
      <c r="A11" s="123" t="s">
        <v>69</v>
      </c>
      <c r="B11" s="116"/>
      <c r="C11" s="117"/>
    </row>
    <row r="12" spans="1:3" ht="51" customHeight="1" thickBot="1">
      <c r="A12" s="30" t="s">
        <v>51</v>
      </c>
      <c r="B12" s="32" t="s">
        <v>123</v>
      </c>
      <c r="C12" s="45" t="s">
        <v>48</v>
      </c>
    </row>
    <row r="13" spans="1:3" ht="24.75" customHeight="1" thickBot="1">
      <c r="A13" s="31" t="s">
        <v>49</v>
      </c>
      <c r="B13" s="46">
        <f>SUM(B14:B14)</f>
        <v>1127</v>
      </c>
      <c r="C13" s="47" t="s">
        <v>86</v>
      </c>
    </row>
    <row r="14" spans="1:3" ht="90.75" customHeight="1" thickBot="1">
      <c r="A14" s="66" t="s">
        <v>96</v>
      </c>
      <c r="B14" s="48">
        <v>1127</v>
      </c>
      <c r="C14" s="44" t="s">
        <v>86</v>
      </c>
    </row>
    <row r="15" spans="1:3" ht="51" customHeight="1">
      <c r="A15" s="122" t="s">
        <v>124</v>
      </c>
      <c r="B15" s="122"/>
      <c r="C15" s="122"/>
    </row>
  </sheetData>
  <sheetProtection/>
  <mergeCells count="10">
    <mergeCell ref="A15:C15"/>
    <mergeCell ref="A11:C11"/>
    <mergeCell ref="A2:C2"/>
    <mergeCell ref="B8:C8"/>
    <mergeCell ref="B9:C9"/>
    <mergeCell ref="B10:C10"/>
    <mergeCell ref="B4:C4"/>
    <mergeCell ref="B5:C5"/>
    <mergeCell ref="B6:C6"/>
    <mergeCell ref="B7:C7"/>
  </mergeCells>
  <printOptions/>
  <pageMargins left="1.21" right="0.22" top="0.7" bottom="0.26" header="0.7" footer="0.31496062992125984"/>
  <pageSetup fitToHeight="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7.00390625" style="0" customWidth="1"/>
    <col min="2" max="2" width="20.57421875" style="0" customWidth="1"/>
  </cols>
  <sheetData>
    <row r="2" spans="1:2" s="53" customFormat="1" ht="15.75">
      <c r="A2" s="167" t="s">
        <v>112</v>
      </c>
      <c r="B2" s="167"/>
    </row>
    <row r="3" spans="1:2" ht="16.5" thickBot="1">
      <c r="A3" s="35"/>
      <c r="B3" s="35"/>
    </row>
    <row r="4" spans="1:2" ht="0.75" customHeight="1" thickBot="1">
      <c r="A4" s="34" t="s">
        <v>28</v>
      </c>
      <c r="B4" s="51"/>
    </row>
    <row r="5" spans="1:2" ht="16.5" hidden="1" thickBot="1">
      <c r="A5" s="28" t="s">
        <v>29</v>
      </c>
      <c r="B5" s="50"/>
    </row>
    <row r="6" spans="1:2" ht="16.5" hidden="1" thickBot="1">
      <c r="A6" s="28" t="s">
        <v>30</v>
      </c>
      <c r="B6" s="50"/>
    </row>
    <row r="7" spans="1:2" ht="16.5" hidden="1" thickBot="1">
      <c r="A7" s="29" t="s">
        <v>31</v>
      </c>
      <c r="B7" s="52"/>
    </row>
    <row r="8" spans="1:2" ht="15.75" customHeight="1">
      <c r="A8" s="170" t="s">
        <v>94</v>
      </c>
      <c r="B8" s="172" t="s">
        <v>72</v>
      </c>
    </row>
    <row r="9" spans="1:2" ht="36" customHeight="1" thickBot="1">
      <c r="A9" s="171"/>
      <c r="B9" s="173"/>
    </row>
    <row r="10" spans="1:2" ht="96.75" customHeight="1">
      <c r="A10" s="69" t="s">
        <v>96</v>
      </c>
      <c r="B10" s="67" t="s">
        <v>95</v>
      </c>
    </row>
    <row r="11" spans="1:2" ht="84.75" customHeight="1" hidden="1" thickBot="1">
      <c r="A11" s="70" t="s">
        <v>97</v>
      </c>
      <c r="B11" s="68" t="s">
        <v>95</v>
      </c>
    </row>
    <row r="12" spans="1:2" ht="123" customHeight="1">
      <c r="A12" s="168"/>
      <c r="B12" s="169"/>
    </row>
  </sheetData>
  <sheetProtection/>
  <mergeCells count="4">
    <mergeCell ref="A2:B2"/>
    <mergeCell ref="A12:B12"/>
    <mergeCell ref="A8:A9"/>
    <mergeCell ref="B8:B9"/>
  </mergeCells>
  <printOptions/>
  <pageMargins left="0.93" right="0.7086614173228347" top="0.1968503937007874" bottom="0.1968503937007874" header="0.95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workbookViewId="0" topLeftCell="A1">
      <selection activeCell="A16" sqref="A16:N16"/>
    </sheetView>
  </sheetViews>
  <sheetFormatPr defaultColWidth="9.140625" defaultRowHeight="15"/>
  <cols>
    <col min="1" max="1" width="26.57421875" style="72" customWidth="1"/>
    <col min="2" max="2" width="12.57421875" style="72" customWidth="1"/>
    <col min="3" max="16384" width="9.00390625" style="72" customWidth="1"/>
  </cols>
  <sheetData>
    <row r="2" spans="1:14" s="71" customFormat="1" ht="15.75">
      <c r="A2" s="175" t="s">
        <v>125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hidden="1">
      <c r="A4" s="178" t="s">
        <v>28</v>
      </c>
      <c r="B4" s="179"/>
      <c r="C4" s="179"/>
      <c r="D4" s="180"/>
      <c r="E4" s="195"/>
      <c r="F4" s="196"/>
      <c r="G4" s="196"/>
      <c r="H4" s="196"/>
      <c r="I4" s="196"/>
      <c r="J4" s="196"/>
      <c r="K4" s="196"/>
      <c r="L4" s="196"/>
      <c r="M4" s="196"/>
      <c r="N4" s="197"/>
    </row>
    <row r="5" spans="1:14" ht="15.75" hidden="1">
      <c r="A5" s="181" t="s">
        <v>29</v>
      </c>
      <c r="B5" s="182"/>
      <c r="C5" s="182"/>
      <c r="D5" s="183"/>
      <c r="E5" s="187"/>
      <c r="F5" s="188"/>
      <c r="G5" s="188"/>
      <c r="H5" s="188"/>
      <c r="I5" s="188"/>
      <c r="J5" s="188"/>
      <c r="K5" s="188"/>
      <c r="L5" s="188"/>
      <c r="M5" s="188"/>
      <c r="N5" s="189"/>
    </row>
    <row r="6" spans="1:14" ht="15.75" hidden="1">
      <c r="A6" s="181" t="s">
        <v>30</v>
      </c>
      <c r="B6" s="182"/>
      <c r="C6" s="182"/>
      <c r="D6" s="183"/>
      <c r="E6" s="187"/>
      <c r="F6" s="188"/>
      <c r="G6" s="188"/>
      <c r="H6" s="188"/>
      <c r="I6" s="188"/>
      <c r="J6" s="188"/>
      <c r="K6" s="188"/>
      <c r="L6" s="188"/>
      <c r="M6" s="188"/>
      <c r="N6" s="189"/>
    </row>
    <row r="7" spans="1:14" ht="16.5" hidden="1" thickBot="1">
      <c r="A7" s="184" t="s">
        <v>31</v>
      </c>
      <c r="B7" s="185"/>
      <c r="C7" s="185"/>
      <c r="D7" s="186"/>
      <c r="E7" s="190"/>
      <c r="F7" s="191"/>
      <c r="G7" s="191"/>
      <c r="H7" s="191"/>
      <c r="I7" s="191"/>
      <c r="J7" s="191"/>
      <c r="K7" s="191"/>
      <c r="L7" s="191"/>
      <c r="M7" s="191"/>
      <c r="N7" s="192"/>
    </row>
    <row r="8" spans="1:14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6.5" thickBot="1">
      <c r="A9" s="176" t="s">
        <v>50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</row>
    <row r="10" spans="1:14" ht="16.5" thickBot="1">
      <c r="A10" s="198" t="s">
        <v>51</v>
      </c>
      <c r="B10" s="199" t="s">
        <v>127</v>
      </c>
      <c r="C10" s="202" t="s">
        <v>126</v>
      </c>
      <c r="D10" s="203"/>
      <c r="E10" s="203"/>
      <c r="F10" s="203"/>
      <c r="G10" s="203"/>
      <c r="H10" s="203"/>
      <c r="I10" s="203"/>
      <c r="J10" s="203"/>
      <c r="K10" s="203"/>
      <c r="L10" s="204"/>
      <c r="M10" s="205" t="s">
        <v>48</v>
      </c>
      <c r="N10" s="206"/>
    </row>
    <row r="11" spans="1:14" ht="16.5" thickBot="1">
      <c r="A11" s="137"/>
      <c r="B11" s="200"/>
      <c r="C11" s="211" t="s">
        <v>52</v>
      </c>
      <c r="D11" s="212"/>
      <c r="E11" s="212"/>
      <c r="F11" s="212"/>
      <c r="G11" s="213"/>
      <c r="H11" s="211" t="s">
        <v>53</v>
      </c>
      <c r="I11" s="212"/>
      <c r="J11" s="212"/>
      <c r="K11" s="212"/>
      <c r="L11" s="214"/>
      <c r="M11" s="207"/>
      <c r="N11" s="208"/>
    </row>
    <row r="12" spans="1:14" ht="16.5" thickBot="1">
      <c r="A12" s="165"/>
      <c r="B12" s="201"/>
      <c r="C12" s="75" t="s">
        <v>54</v>
      </c>
      <c r="D12" s="76" t="s">
        <v>133</v>
      </c>
      <c r="E12" s="76" t="s">
        <v>134</v>
      </c>
      <c r="F12" s="76" t="s">
        <v>135</v>
      </c>
      <c r="G12" s="77" t="s">
        <v>136</v>
      </c>
      <c r="H12" s="78" t="s">
        <v>54</v>
      </c>
      <c r="I12" s="76" t="s">
        <v>133</v>
      </c>
      <c r="J12" s="76" t="s">
        <v>134</v>
      </c>
      <c r="K12" s="76" t="s">
        <v>135</v>
      </c>
      <c r="L12" s="79" t="s">
        <v>136</v>
      </c>
      <c r="M12" s="209"/>
      <c r="N12" s="210"/>
    </row>
    <row r="13" spans="1:14" ht="19.5" customHeight="1">
      <c r="A13" s="61" t="s">
        <v>54</v>
      </c>
      <c r="B13" s="80">
        <f>SUM(B14:B15)</f>
        <v>1127</v>
      </c>
      <c r="C13" s="81"/>
      <c r="D13" s="82"/>
      <c r="E13" s="82"/>
      <c r="F13" s="82"/>
      <c r="G13" s="83"/>
      <c r="H13" s="63"/>
      <c r="I13" s="82"/>
      <c r="J13" s="82"/>
      <c r="K13" s="82"/>
      <c r="L13" s="64"/>
      <c r="M13" s="193"/>
      <c r="N13" s="194"/>
    </row>
    <row r="14" spans="1:14" ht="141.75">
      <c r="A14" s="62" t="s">
        <v>96</v>
      </c>
      <c r="B14" s="48">
        <v>1127</v>
      </c>
      <c r="C14" s="108">
        <f>SUM(D14:G14)</f>
        <v>0</v>
      </c>
      <c r="D14" s="109">
        <v>0</v>
      </c>
      <c r="E14" s="109">
        <v>0</v>
      </c>
      <c r="F14" s="109">
        <v>0</v>
      </c>
      <c r="G14" s="110">
        <v>0</v>
      </c>
      <c r="H14" s="108">
        <f>SUM(I14:L14)</f>
        <v>0</v>
      </c>
      <c r="I14" s="109">
        <v>0</v>
      </c>
      <c r="J14" s="109">
        <v>0</v>
      </c>
      <c r="K14" s="109">
        <v>0</v>
      </c>
      <c r="L14" s="110">
        <v>0</v>
      </c>
      <c r="M14" s="137" t="s">
        <v>101</v>
      </c>
      <c r="N14" s="138"/>
    </row>
    <row r="15" spans="1:14" ht="82.5" customHeight="1" hidden="1" thickBot="1">
      <c r="A15" s="101" t="s">
        <v>97</v>
      </c>
      <c r="B15" s="84">
        <v>0</v>
      </c>
      <c r="C15" s="85">
        <f>SUM(D15:G15)</f>
        <v>0</v>
      </c>
      <c r="D15" s="65">
        <v>0</v>
      </c>
      <c r="E15" s="65">
        <v>0</v>
      </c>
      <c r="F15" s="65">
        <v>0</v>
      </c>
      <c r="G15" s="74">
        <v>0</v>
      </c>
      <c r="H15" s="73">
        <f>SUM(I15:L15)</f>
        <v>0</v>
      </c>
      <c r="I15" s="65">
        <v>0</v>
      </c>
      <c r="J15" s="65">
        <v>0</v>
      </c>
      <c r="K15" s="65">
        <v>0</v>
      </c>
      <c r="L15" s="52">
        <v>0</v>
      </c>
      <c r="M15" s="165" t="s">
        <v>101</v>
      </c>
      <c r="N15" s="166"/>
    </row>
    <row r="16" spans="1:14" ht="30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</sheetData>
  <sheetProtection/>
  <mergeCells count="20"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E4:N4"/>
    <mergeCell ref="A16:N16"/>
    <mergeCell ref="A2:N2"/>
    <mergeCell ref="A9:N9"/>
    <mergeCell ref="A4:D4"/>
    <mergeCell ref="A5:D5"/>
    <mergeCell ref="A6:D6"/>
    <mergeCell ref="A7:D7"/>
    <mergeCell ref="E5:N5"/>
    <mergeCell ref="E6:N6"/>
    <mergeCell ref="E7:N7"/>
  </mergeCells>
  <printOptions/>
  <pageMargins left="0.56" right="0.3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3" sqref="A13:J13"/>
    </sheetView>
  </sheetViews>
  <sheetFormatPr defaultColWidth="9.140625" defaultRowHeight="15"/>
  <cols>
    <col min="1" max="1" width="17.7109375" style="0" customWidth="1"/>
    <col min="5" max="5" width="3.00390625" style="0" customWidth="1"/>
    <col min="9" max="9" width="13.28125" style="0" customWidth="1"/>
    <col min="10" max="10" width="21.00390625" style="0" customWidth="1"/>
    <col min="11" max="11" width="10.8515625" style="0" hidden="1" customWidth="1"/>
  </cols>
  <sheetData>
    <row r="2" spans="1:10" ht="46.5" customHeight="1">
      <c r="A2" s="126" t="s">
        <v>98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1" ht="2.25" customHeight="1" thickBot="1">
      <c r="A4" s="227" t="s">
        <v>28</v>
      </c>
      <c r="B4" s="228"/>
      <c r="C4" s="228"/>
      <c r="D4" s="228"/>
      <c r="E4" s="229"/>
      <c r="F4" s="232" t="s">
        <v>73</v>
      </c>
      <c r="G4" s="233"/>
      <c r="H4" s="233"/>
      <c r="I4" s="233"/>
      <c r="J4" s="234"/>
      <c r="K4" s="235" t="s">
        <v>89</v>
      </c>
    </row>
    <row r="5" spans="1:11" ht="16.5" hidden="1" thickBot="1">
      <c r="A5" s="221" t="s">
        <v>29</v>
      </c>
      <c r="B5" s="222"/>
      <c r="C5" s="222"/>
      <c r="D5" s="222"/>
      <c r="E5" s="223"/>
      <c r="F5" s="224">
        <v>5037002934</v>
      </c>
      <c r="G5" s="225"/>
      <c r="H5" s="225"/>
      <c r="I5" s="225"/>
      <c r="J5" s="226"/>
      <c r="K5" s="236"/>
    </row>
    <row r="6" spans="1:11" ht="16.5" hidden="1" thickBot="1">
      <c r="A6" s="221" t="s">
        <v>30</v>
      </c>
      <c r="B6" s="222"/>
      <c r="C6" s="222"/>
      <c r="D6" s="222"/>
      <c r="E6" s="223"/>
      <c r="F6" s="224">
        <v>503701001</v>
      </c>
      <c r="G6" s="225"/>
      <c r="H6" s="225"/>
      <c r="I6" s="225"/>
      <c r="J6" s="226"/>
      <c r="K6" s="236"/>
    </row>
    <row r="7" spans="1:11" ht="16.5" hidden="1" thickBot="1">
      <c r="A7" s="221" t="s">
        <v>31</v>
      </c>
      <c r="B7" s="222"/>
      <c r="C7" s="222"/>
      <c r="D7" s="222"/>
      <c r="E7" s="223"/>
      <c r="F7" s="224" t="s">
        <v>80</v>
      </c>
      <c r="G7" s="225"/>
      <c r="H7" s="225"/>
      <c r="I7" s="225"/>
      <c r="J7" s="226"/>
      <c r="K7" s="237"/>
    </row>
    <row r="8" spans="1:11" ht="16.5" hidden="1" thickBot="1">
      <c r="A8" s="238" t="s">
        <v>46</v>
      </c>
      <c r="B8" s="239"/>
      <c r="C8" s="239"/>
      <c r="D8" s="239"/>
      <c r="E8" s="240"/>
      <c r="F8" s="241" t="s">
        <v>128</v>
      </c>
      <c r="G8" s="242"/>
      <c r="H8" s="242"/>
      <c r="I8" s="242"/>
      <c r="J8" s="243"/>
      <c r="K8" s="49"/>
    </row>
    <row r="9" spans="1:11" ht="16.5" hidden="1" thickBot="1">
      <c r="A9" s="35"/>
      <c r="B9" s="35"/>
      <c r="C9" s="35"/>
      <c r="D9" s="35"/>
      <c r="E9" s="35"/>
      <c r="F9" s="54"/>
      <c r="G9" s="55"/>
      <c r="H9" s="55"/>
      <c r="I9" s="55"/>
      <c r="J9" s="56"/>
      <c r="K9" s="49"/>
    </row>
    <row r="10" spans="1:11" ht="34.5" customHeight="1">
      <c r="A10" s="215" t="s">
        <v>81</v>
      </c>
      <c r="B10" s="216"/>
      <c r="C10" s="216"/>
      <c r="D10" s="216"/>
      <c r="E10" s="216"/>
      <c r="F10" s="216"/>
      <c r="G10" s="216"/>
      <c r="H10" s="216"/>
      <c r="I10" s="216"/>
      <c r="J10" s="217"/>
      <c r="K10" s="230" t="s">
        <v>90</v>
      </c>
    </row>
    <row r="11" spans="1:11" ht="63" customHeight="1" thickBot="1">
      <c r="A11" s="218"/>
      <c r="B11" s="219"/>
      <c r="C11" s="219"/>
      <c r="D11" s="219"/>
      <c r="E11" s="219"/>
      <c r="F11" s="219"/>
      <c r="G11" s="219"/>
      <c r="H11" s="219"/>
      <c r="I11" s="219"/>
      <c r="J11" s="220"/>
      <c r="K11" s="231"/>
    </row>
    <row r="12" spans="1:10" ht="15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6.7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15.75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sheetProtection/>
  <mergeCells count="15">
    <mergeCell ref="K10:K11"/>
    <mergeCell ref="F4:J4"/>
    <mergeCell ref="F5:J5"/>
    <mergeCell ref="A5:E5"/>
    <mergeCell ref="K4:K7"/>
    <mergeCell ref="A8:E8"/>
    <mergeCell ref="F8:J8"/>
    <mergeCell ref="A13:J13"/>
    <mergeCell ref="A2:J2"/>
    <mergeCell ref="A10:J11"/>
    <mergeCell ref="A6:E6"/>
    <mergeCell ref="F6:J6"/>
    <mergeCell ref="A7:E7"/>
    <mergeCell ref="F7:J7"/>
    <mergeCell ref="A4:E4"/>
  </mergeCells>
  <printOptions/>
  <pageMargins left="1.19" right="0.2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0.7109375" style="0" customWidth="1"/>
    <col min="9" max="9" width="6.7109375" style="0" customWidth="1"/>
  </cols>
  <sheetData>
    <row r="1" ht="15" customHeight="1"/>
    <row r="2" spans="1:10" ht="42" customHeight="1">
      <c r="A2" s="126" t="s">
        <v>99</v>
      </c>
      <c r="B2" s="126"/>
      <c r="C2" s="126"/>
      <c r="D2" s="126"/>
      <c r="E2" s="126"/>
      <c r="F2" s="126"/>
      <c r="G2" s="126"/>
      <c r="H2" s="126"/>
      <c r="I2" s="11"/>
      <c r="J2" s="11"/>
    </row>
    <row r="3" spans="1:8" ht="16.5" thickBot="1">
      <c r="A3" s="11"/>
      <c r="B3" s="11"/>
      <c r="C3" s="11"/>
      <c r="D3" s="11"/>
      <c r="E3" s="11"/>
      <c r="F3" s="11"/>
      <c r="G3" s="11"/>
      <c r="H3" s="11"/>
    </row>
    <row r="4" spans="1:10" ht="15.75" customHeight="1">
      <c r="A4" s="18" t="s">
        <v>28</v>
      </c>
      <c r="B4" s="195" t="s">
        <v>73</v>
      </c>
      <c r="C4" s="196"/>
      <c r="D4" s="196"/>
      <c r="E4" s="196"/>
      <c r="F4" s="196"/>
      <c r="G4" s="196"/>
      <c r="H4" s="197"/>
      <c r="I4" s="10"/>
      <c r="J4" s="10"/>
    </row>
    <row r="5" spans="1:10" ht="15.75">
      <c r="A5" s="19" t="s">
        <v>29</v>
      </c>
      <c r="B5" s="187">
        <v>5037002934</v>
      </c>
      <c r="C5" s="188"/>
      <c r="D5" s="188"/>
      <c r="E5" s="188"/>
      <c r="F5" s="188"/>
      <c r="G5" s="188"/>
      <c r="H5" s="189"/>
      <c r="I5" s="10"/>
      <c r="J5" s="10"/>
    </row>
    <row r="6" spans="1:10" ht="15.75">
      <c r="A6" s="19" t="s">
        <v>30</v>
      </c>
      <c r="B6" s="187">
        <v>503701001</v>
      </c>
      <c r="C6" s="188"/>
      <c r="D6" s="188"/>
      <c r="E6" s="188"/>
      <c r="F6" s="188"/>
      <c r="G6" s="188"/>
      <c r="H6" s="189"/>
      <c r="I6" s="10"/>
      <c r="J6" s="10"/>
    </row>
    <row r="7" spans="1:10" ht="16.5" thickBot="1">
      <c r="A7" s="20" t="s">
        <v>46</v>
      </c>
      <c r="B7" s="190">
        <v>2012</v>
      </c>
      <c r="C7" s="191"/>
      <c r="D7" s="191"/>
      <c r="E7" s="191"/>
      <c r="F7" s="191"/>
      <c r="G7" s="191"/>
      <c r="H7" s="192"/>
      <c r="I7" s="10"/>
      <c r="J7" s="10"/>
    </row>
    <row r="8" spans="1:10" ht="15.75">
      <c r="A8" s="58"/>
      <c r="B8" s="59"/>
      <c r="C8" s="59"/>
      <c r="D8" s="59"/>
      <c r="E8" s="59"/>
      <c r="F8" s="59"/>
      <c r="G8" s="59"/>
      <c r="H8" s="57"/>
      <c r="I8" s="10"/>
      <c r="J8" s="10"/>
    </row>
    <row r="9" spans="1:10" ht="16.5" thickBot="1">
      <c r="A9" s="58"/>
      <c r="B9" s="59"/>
      <c r="C9" s="59"/>
      <c r="D9" s="59"/>
      <c r="E9" s="59"/>
      <c r="F9" s="59"/>
      <c r="G9" s="59"/>
      <c r="H9" s="57"/>
      <c r="I9" s="10"/>
      <c r="J9" s="10"/>
    </row>
    <row r="10" spans="1:10" ht="51.75" customHeight="1">
      <c r="A10" s="36" t="s">
        <v>47</v>
      </c>
      <c r="B10" s="154" t="s">
        <v>78</v>
      </c>
      <c r="C10" s="250"/>
      <c r="D10" s="250"/>
      <c r="E10" s="250"/>
      <c r="F10" s="250"/>
      <c r="G10" s="250"/>
      <c r="H10" s="155"/>
      <c r="I10" s="10"/>
      <c r="J10" s="10"/>
    </row>
    <row r="11" spans="1:10" ht="25.5" customHeight="1">
      <c r="A11" s="37" t="s">
        <v>23</v>
      </c>
      <c r="B11" s="181" t="s">
        <v>102</v>
      </c>
      <c r="C11" s="182"/>
      <c r="D11" s="182"/>
      <c r="E11" s="182"/>
      <c r="F11" s="182"/>
      <c r="G11" s="182"/>
      <c r="H11" s="251"/>
      <c r="I11" s="10"/>
      <c r="J11" s="10"/>
    </row>
    <row r="12" spans="1:10" ht="24.75" customHeight="1">
      <c r="A12" s="37" t="s">
        <v>24</v>
      </c>
      <c r="B12" s="181" t="s">
        <v>74</v>
      </c>
      <c r="C12" s="182"/>
      <c r="D12" s="182"/>
      <c r="E12" s="182"/>
      <c r="F12" s="182"/>
      <c r="G12" s="182"/>
      <c r="H12" s="251"/>
      <c r="I12" s="10"/>
      <c r="J12" s="10"/>
    </row>
    <row r="13" spans="1:10" ht="23.25" customHeight="1">
      <c r="A13" s="37" t="s">
        <v>25</v>
      </c>
      <c r="B13" s="181" t="s">
        <v>79</v>
      </c>
      <c r="C13" s="182"/>
      <c r="D13" s="182"/>
      <c r="E13" s="182"/>
      <c r="F13" s="182"/>
      <c r="G13" s="182"/>
      <c r="H13" s="251"/>
      <c r="I13" s="10"/>
      <c r="J13" s="10"/>
    </row>
    <row r="14" spans="1:10" ht="18" customHeight="1" thickBot="1">
      <c r="A14" s="38" t="s">
        <v>26</v>
      </c>
      <c r="B14" s="252" t="s">
        <v>92</v>
      </c>
      <c r="C14" s="185"/>
      <c r="D14" s="185"/>
      <c r="E14" s="185"/>
      <c r="F14" s="185"/>
      <c r="G14" s="185"/>
      <c r="H14" s="253"/>
      <c r="I14" s="10"/>
      <c r="J14" s="10"/>
    </row>
    <row r="15" spans="1:10" ht="12" customHeight="1" thickBot="1">
      <c r="A15" s="58"/>
      <c r="B15" s="59"/>
      <c r="C15" s="59"/>
      <c r="D15" s="59"/>
      <c r="E15" s="59"/>
      <c r="F15" s="59"/>
      <c r="G15" s="59"/>
      <c r="H15" s="57"/>
      <c r="I15" s="10"/>
      <c r="J15" s="10"/>
    </row>
    <row r="16" spans="1:10" ht="17.25" customHeight="1">
      <c r="A16" s="254" t="s">
        <v>82</v>
      </c>
      <c r="B16" s="255"/>
      <c r="C16" s="255"/>
      <c r="D16" s="255"/>
      <c r="E16" s="255"/>
      <c r="F16" s="255"/>
      <c r="G16" s="255"/>
      <c r="H16" s="256"/>
      <c r="I16" s="10"/>
      <c r="J16" s="10"/>
    </row>
    <row r="17" spans="1:10" ht="83.25" customHeight="1">
      <c r="A17" s="244" t="s">
        <v>83</v>
      </c>
      <c r="B17" s="245"/>
      <c r="C17" s="245"/>
      <c r="D17" s="245"/>
      <c r="E17" s="245"/>
      <c r="F17" s="245"/>
      <c r="G17" s="245"/>
      <c r="H17" s="246"/>
      <c r="I17" s="10"/>
      <c r="J17" s="10"/>
    </row>
    <row r="18" spans="1:10" ht="96.75" customHeight="1" thickBot="1">
      <c r="A18" s="247" t="s">
        <v>106</v>
      </c>
      <c r="B18" s="248"/>
      <c r="C18" s="248"/>
      <c r="D18" s="248"/>
      <c r="E18" s="248"/>
      <c r="F18" s="248"/>
      <c r="G18" s="248"/>
      <c r="H18" s="249"/>
      <c r="I18" s="10"/>
      <c r="J18" s="10"/>
    </row>
    <row r="19" spans="1:10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3.75" customHeight="1">
      <c r="A20" s="121"/>
      <c r="B20" s="121"/>
      <c r="C20" s="121"/>
      <c r="D20" s="121"/>
      <c r="E20" s="121"/>
      <c r="F20" s="121"/>
      <c r="G20" s="121"/>
      <c r="H20" s="121"/>
      <c r="I20" s="10"/>
      <c r="J20" s="10"/>
    </row>
  </sheetData>
  <sheetProtection/>
  <mergeCells count="14">
    <mergeCell ref="A2:H2"/>
    <mergeCell ref="A16:H16"/>
    <mergeCell ref="B4:H4"/>
    <mergeCell ref="B5:H5"/>
    <mergeCell ref="B6:H6"/>
    <mergeCell ref="B7:H7"/>
    <mergeCell ref="A20:H20"/>
    <mergeCell ref="A17:H17"/>
    <mergeCell ref="A18:H18"/>
    <mergeCell ref="B10:H10"/>
    <mergeCell ref="B11:H11"/>
    <mergeCell ref="B12:H12"/>
    <mergeCell ref="B13:H13"/>
    <mergeCell ref="B14:H14"/>
  </mergeCells>
  <hyperlinks>
    <hyperlink ref="B14" r:id="rId1" display="http://www.protep.ru"/>
  </hyperlinks>
  <printOptions/>
  <pageMargins left="1.06" right="0.17" top="0.25" bottom="0.17" header="0.31496062992125984" footer="0.17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5</cp:lastModifiedBy>
  <cp:lastPrinted>2013-03-07T08:25:24Z</cp:lastPrinted>
  <dcterms:created xsi:type="dcterms:W3CDTF">2010-02-16T14:16:42Z</dcterms:created>
  <dcterms:modified xsi:type="dcterms:W3CDTF">2013-03-07T08:29:24Z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