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925" firstSheet="1" activeTab="6"/>
  </bookViews>
  <sheets>
    <sheet name="1" sheetId="1" r:id="rId1"/>
    <sheet name="1.1. 2012" sheetId="2" r:id="rId2"/>
    <sheet name="2 (2012)" sheetId="3" r:id="rId3"/>
    <sheet name="3 (2012)" sheetId="4" r:id="rId4"/>
    <sheet name="4(а-г) (2012 надб)" sheetId="5" r:id="rId5"/>
    <sheet name="4 д) (2012)" sheetId="6" r:id="rId6"/>
    <sheet name="4 е) (2012)" sheetId="7" r:id="rId7"/>
    <sheet name="6 (2012)" sheetId="8" r:id="rId8"/>
    <sheet name="7 (2012)" sheetId="9" r:id="rId9"/>
  </sheets>
  <definedNames>
    <definedName name="_xlnm.Print_Titles" localSheetId="2">'2 (2012)'!$8:$8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<sst xmlns="http://schemas.openxmlformats.org/spreadsheetml/2006/main" count="215" uniqueCount="136">
  <si>
    <t>Показатель</t>
  </si>
  <si>
    <t>Форма 1.1.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</si>
  <si>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</si>
  <si>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</si>
  <si>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</si>
  <si>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</si>
  <si>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</si>
  <si>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</si>
  <si>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</si>
  <si>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</si>
  <si>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</si>
  <si>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</si>
  <si>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</si>
  <si>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</si>
  <si>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</si>
  <si>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</si>
  <si>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</si>
  <si>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</si>
  <si>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</si>
  <si>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</si>
  <si>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</si>
  <si>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</si>
  <si>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</si>
  <si>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</si>
  <si>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</si>
  <si>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</si>
  <si>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</si>
  <si>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</si>
  <si>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</si>
  <si>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</si>
  <si>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</si>
  <si>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</si>
  <si>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</si>
  <si>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Атрибуты решения по принятой надбавке к тарифу организаций (наименование, дата, номер)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</si>
  <si>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</si>
  <si>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</si>
  <si>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</si>
  <si>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</si>
  <si>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</si>
  <si>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</si>
  <si>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</si>
  <si>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</si>
  <si>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</si>
  <si>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</si>
  <si>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</si>
  <si>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Источник финансирования</t>
  </si>
  <si>
    <t>Всего, в том числе</t>
  </si>
  <si>
    <t>Наименование мероприятия</t>
  </si>
  <si>
    <t>Профинансировано</t>
  </si>
  <si>
    <t>Освоено фактически</t>
  </si>
  <si>
    <t>Всего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</si>
  <si>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</si>
  <si>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</si>
  <si>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</si>
  <si>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</si>
  <si>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</si>
  <si>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</si>
  <si>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</si>
  <si>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е) Изменение стоимости основных фондов (тыс. рублей), в том числе: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</si>
  <si>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</si>
  <si>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</si>
  <si>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</si>
  <si>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1. Информация о тарифах на товары и услуги и надбавках к тарифам в сфере водоотведения и (или) очистки сточных вод</t>
  </si>
  <si>
    <t>Ожидаемые значения после реализации мероприятия</t>
  </si>
  <si>
    <t>ж) Сведения об источнике публикации годовой бухгалтерской отчетности, включая бухгалтерский баланс и приложения к нему</t>
  </si>
  <si>
    <t>ОАО "Протвинское энергетическое производство"</t>
  </si>
  <si>
    <t>142281, г. Протвино, Московская область, Институтское шоссе, д. 6</t>
  </si>
  <si>
    <t>Министерство экономики Московской области</t>
  </si>
  <si>
    <t>Водоотведение и очистка сточных вод</t>
  </si>
  <si>
    <t>142281, г. Протвино,  Московская область, Институтское шоссе,  д.6</t>
  </si>
  <si>
    <t>142281, г. Протвино, Московская область, Институтское шоссе,д. 6</t>
  </si>
  <si>
    <t>ОАО "ПРОТЭП"</t>
  </si>
  <si>
    <t>(4967) 74-49-35</t>
  </si>
  <si>
    <t>www.protep.ru</t>
  </si>
  <si>
    <t>Совет депутатов города Протвино</t>
  </si>
  <si>
    <t>Публичные договоры заключаются  в соответствии с Правилами пользования  системами коммунального водоснабжения и канализации в Российской Федерации", утвержденными Постановлением Правительства Российской Федерации от 12.02.1999  №  167,  и в  соответствии с "Правилами заключения и исполнения публичных договоров о подключении к системам коммунальной инфраструктуры", утвержденными Постановлением Правительства Российской Федерации от 09.06.2007  № 360</t>
  </si>
  <si>
    <t>1. Форма заявки на подключение к системе водоотведения или объекту очистки сточных вод (прилагается)</t>
  </si>
  <si>
    <t>2. Перечень  документов, представляемых одновременно с заявкой на подключение к системе водоотведения или объекту очистки сточных вод, указан  в п. 8 "Правил определения и предоставления технических условий подключения объекта капитального строительства к сетям инженерно-технического обеспечения"  и п. 6 "Правил подключения объекта капитального строительства к сетям инженерно-технического обеспечения", утвержденных Постановлением Правительства Российской Федерации от 13.02.2006 № 83.</t>
  </si>
  <si>
    <t>Тариф</t>
  </si>
  <si>
    <t xml:space="preserve">Инвестиционная программа ОАО "ПРОТЭП" развития систем водоснабжения и водоотведения города Протвино на 2010 - 2014 годы </t>
  </si>
  <si>
    <t>2010 - 2014 годы</t>
  </si>
  <si>
    <t>инвестиционная надбавка к тарифам</t>
  </si>
  <si>
    <t>ОАО "Протвинское энергетическое производство</t>
  </si>
  <si>
    <t>2011 год</t>
  </si>
  <si>
    <t>средневзвешенная стоимость 1кВт•ч</t>
  </si>
  <si>
    <t>Разработать единый комплекс мероприятий, направленных на обеспечение оптимальных решений системных проблем в области функционирования и развития  системы  водоснабжения и водоотведения  города Протвино на период  с 2010 по 2014 г.г., в соответствии с потребностями жилищного и промышленного строительства для решения важнейших задач</t>
  </si>
  <si>
    <t>2010 - 2011</t>
  </si>
  <si>
    <t>Информационно-публицистическая газета "Протвино сегодня" от 13.01.2011 № 1 и от 20.01.2011 № 2</t>
  </si>
  <si>
    <t>Инвестиционная надбавка</t>
  </si>
  <si>
    <t>Наименование мероприятий</t>
  </si>
  <si>
    <t>Экологическая безопасность. Снижение риска аварийности</t>
  </si>
  <si>
    <t>Решение  от 26.10.2009 № 65/12 с изменениями от 30.08.2010 № 140/25, от 20.12.2010 № 177/30, от 31.10.2011 № 264/41 и от 19.12.2011 № 288/43</t>
  </si>
  <si>
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</si>
  <si>
    <t>Примечания:</t>
  </si>
  <si>
    <t>Надбавка к тарифу на  водоотведение и (или) очистку сточных вод для потребителей, руб./м3</t>
  </si>
  <si>
    <t>Надбавка к тарифу организаций на водоотведение и (или) очистку сточных вод, руб./м3</t>
  </si>
  <si>
    <t>тыс. руб.</t>
  </si>
  <si>
    <t>2 кв.</t>
  </si>
  <si>
    <t>3 кв.</t>
  </si>
  <si>
    <t>4 кв.</t>
  </si>
  <si>
    <t xml:space="preserve">1 кв. </t>
  </si>
  <si>
    <r>
      <t>Специализированный регистратор  ЗАО "Сервис-Реестр"</t>
    </r>
    <r>
      <rPr>
        <u val="single"/>
        <sz val="12"/>
        <color indexed="12"/>
        <rFont val="Times New Roman"/>
        <family val="1"/>
      </rPr>
      <t xml:space="preserve"> www.servis-reestr.ru</t>
    </r>
  </si>
  <si>
    <t>protep@yandex.ru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</si>
  <si>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</si>
  <si>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 Порядок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 определен "Правилами определения и предоставления технических условий подключения объекта капитального строительства к сетям инженерно-технического обеспечения"  и  "Правилами подключения объекта капитального строительства к сетям инженерно-технического обеспечения", утвержденными Постановлением Правительства Российской Федерации от 13.02.2006 № 83.</t>
  </si>
  <si>
    <t>н) Среднесписочная численность основного производственного персонала (рабочих) (человек)</t>
  </si>
  <si>
    <t>з) Объем сточных вод, принятых от потребителей оказываемых услуг  (тыс. м3)</t>
  </si>
  <si>
    <t xml:space="preserve">     1. по строке "б) выручка" показана стоимость принятых сточных вод от сторонних потребителей с учетом инвестиционной надбавки и от подразделений ОАО "ПРОТЭП";</t>
  </si>
  <si>
    <t xml:space="preserve">     2. по строке "з) Объем сточных вод, принятых от потребителей, оказываемых услуг г. Протвино" показан объем, принятый от сторонних потребителей и подразделений ОАО "ПРОТЭП".</t>
  </si>
  <si>
    <t>Распоряжение от 09.11.2011 № 129-РМ</t>
  </si>
  <si>
    <t>С 01.01.2012 по 30.06.2012;              с 01.07.2012 по 31.08.2012;                  с 01.09.2012 по 31.12.2012</t>
  </si>
  <si>
    <t>Газета "Протвино сегодня" от 30.12.2011 № 52: Газета "Ежедневные новости "Подмосковье" от 01.12.11 № 223; Сайт  Министерства экономики Московской области  http://www.me.mosreg.ru ; официальный сайт ОАО "ПРОТЭП" http://www.protep.ru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</si>
  <si>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на 2012 год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</t>
    </r>
  </si>
  <si>
    <t>Решение  от 26.10.2009 № 65/12 с изменениями от 30.08.2010 № 140/25, от 20.12.2010 № 177/30, от 31.10.2011 № 264/41 и от 19.12.2011 № 288/43, от 19.12.2012 № 372/58</t>
  </si>
  <si>
    <t>С 01.01.2012 по 31.12.2012</t>
  </si>
  <si>
    <r>
      <t xml:space="preserve">Информационно-публицистическая газета "Протвино сегодня" от 23.12.2011 № 51 и от 30.12.2011 № 52; официальный сайт ОАО "ПРОТЭП" </t>
    </r>
    <r>
      <rPr>
        <sz val="12"/>
        <color indexed="12"/>
        <rFont val="Times New Roman"/>
        <family val="1"/>
      </rPr>
      <t xml:space="preserve">http://www.protep.ru, </t>
    </r>
    <r>
      <rPr>
        <sz val="12"/>
        <rFont val="Times New Roman"/>
        <family val="1"/>
      </rPr>
      <t>официальный сайт Администрации г. Протвино</t>
    </r>
    <r>
      <rPr>
        <sz val="12"/>
        <color indexed="12"/>
        <rFont val="Times New Roman"/>
        <family val="1"/>
      </rPr>
      <t xml:space="preserve"> http://www.protvino.ru</t>
    </r>
  </si>
  <si>
    <r>
      <t>Потребность в финансовых средствах на</t>
    </r>
    <r>
      <rPr>
        <u val="single"/>
        <sz val="12"/>
        <color indexed="8"/>
        <rFont val="Times New Roman"/>
        <family val="1"/>
      </rPr>
      <t xml:space="preserve"> 2012</t>
    </r>
    <r>
      <rPr>
        <sz val="12"/>
        <color indexed="8"/>
        <rFont val="Times New Roman"/>
        <family val="1"/>
      </rPr>
      <t xml:space="preserve"> год, тыс. руб.</t>
    </r>
  </si>
  <si>
    <t>Показатели эффективности реализации инвестиционной программы  на 2012 год</t>
  </si>
  <si>
    <r>
      <t xml:space="preserve"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за  2012  год                                                                                                                                                                          </t>
    </r>
  </si>
  <si>
    <t xml:space="preserve">Информация об инвестиционных программах и отчетах об их реализации (надбавки к тарифам)                                                                          </t>
  </si>
  <si>
    <t>Бестраншейный ремонт участка ж/б канализационной сети Ду 1200 мм от крытого рынка до Центрального пр., д.1</t>
  </si>
  <si>
    <r>
      <t xml:space="preserve">е) Использование инвестиционных средств за  </t>
    </r>
    <r>
      <rPr>
        <b/>
        <u val="single"/>
        <sz val="12"/>
        <color indexed="8"/>
        <rFont val="Times New Roman"/>
        <family val="1"/>
      </rPr>
      <t>2012</t>
    </r>
    <r>
      <rPr>
        <b/>
        <sz val="12"/>
        <color indexed="8"/>
        <rFont val="Times New Roman"/>
        <family val="1"/>
      </rPr>
      <t xml:space="preserve">  год</t>
    </r>
  </si>
  <si>
    <r>
      <t xml:space="preserve">Утверждено на  </t>
    </r>
    <r>
      <rPr>
        <u val="single"/>
        <sz val="12"/>
        <color indexed="8"/>
        <rFont val="Times New Roman"/>
        <family val="1"/>
      </rPr>
      <t>2012</t>
    </r>
    <r>
      <rPr>
        <sz val="12"/>
        <color indexed="8"/>
        <rFont val="Times New Roman"/>
        <family val="1"/>
      </rPr>
      <t xml:space="preserve"> год</t>
    </r>
  </si>
  <si>
    <t>6. Условия публичных договоров поставок  товаров, оказания услуг в сфере водоотведения и (или) очистки сточных вод, в том числе договоров на подключение к системе водоотведения и (или) объекту очистки сточных вод</t>
  </si>
  <si>
    <r>
      <t xml:space="preserve">2. Информация об  основных показателях финансово-хозяйственной деятельности  ОАО "ПРОТЭП"                                                                                                                                                  за 2012 год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</t>
    </r>
  </si>
  <si>
    <t>Примечание: Инвестиционная программа принята решением Совета депутатов г. Протвино от  26.10.2009 № 65/12 с изменениями от 30.08.2010 № 140/25, от 20.12.2010 № 177/30,  от 31.10.2011 № 264/41, от 19.12.2011 № 288/43 и от 19.12.2012 № 372/58</t>
  </si>
  <si>
    <r>
      <t xml:space="preserve">В течение  </t>
    </r>
    <r>
      <rPr>
        <u val="single"/>
        <sz val="12"/>
        <color indexed="8"/>
        <rFont val="Times New Roman"/>
        <family val="1"/>
      </rPr>
      <t>2012</t>
    </r>
    <r>
      <rPr>
        <sz val="12"/>
        <color indexed="8"/>
        <rFont val="Times New Roman"/>
        <family val="1"/>
      </rPr>
      <t xml:space="preserve">  года</t>
    </r>
  </si>
  <si>
    <t>Тариф на водоотведение и (или) очистку сточных вод с  01.01.2012, руб./м3</t>
  </si>
  <si>
    <t>Тариф на водоотведение и (или) очистку сточных вод с  01.07.2012, руб./м3</t>
  </si>
  <si>
    <t>Тариф на водоотведение и (или) очистку сточных вод с  01.09.2012, руб./м3</t>
  </si>
  <si>
    <t xml:space="preserve">       3. по строке "д)  величина убытка показана без учета части расходов на социальную деятельность, осуществленных  за счет чистой прибыли прошлых лет в сумме 1266,8 тыс. руб.</t>
  </si>
  <si>
    <t>Примечание: Величины тарифов и надбавки указаны без учета НДС.</t>
  </si>
  <si>
    <t xml:space="preserve">Примечание: в графах "Профинансировано" показаны затраты при выполнении  работ хоз.способом  и суммы, оплаченные подрядчикам за выполненные работы. </t>
  </si>
  <si>
    <t>г) Валовая прибыль (убыток)  от продажи товаров и услуг  (тыс. рублей)</t>
  </si>
  <si>
    <t>объем приобретения (тыс. кВт.ч)</t>
  </si>
  <si>
    <t>д) Чистая прибыль (убыток) по регулируемому виду деятельности  (тыс. рублей), в том числе: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</si>
</sst>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1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8"/>
      <name val="Times New Roman"/>
      <family val="1"/>
    </font>
    <font>
      <u val="single"/>
      <sz val="11"/>
      <color indexed="36"/>
      <name val="Calibri"/>
      <family val="2"/>
    </font>
    <font>
      <sz val="12"/>
      <color indexed="12"/>
      <name val="Times New Roman"/>
      <family val="1"/>
    </font>
    <font>
      <sz val="8"/>
      <name val="Calibri"/>
      <family val="2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vertical="top"/>
    </xf>
    <xf numFmtId="0" fontId="18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20" fillId="0" borderId="1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/>
    </xf>
    <xf numFmtId="0" fontId="20" fillId="0" borderId="2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0" fillId="0" borderId="23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left" vertical="top" wrapText="1" indent="2"/>
    </xf>
    <xf numFmtId="0" fontId="20" fillId="0" borderId="12" xfId="0" applyFont="1" applyFill="1" applyBorder="1" applyAlignment="1">
      <alignment horizontal="left" vertical="top" indent="2"/>
    </xf>
    <xf numFmtId="0" fontId="20" fillId="0" borderId="16" xfId="0" applyFont="1" applyFill="1" applyBorder="1" applyAlignment="1">
      <alignment horizontal="left" vertical="top" indent="2"/>
    </xf>
    <xf numFmtId="0" fontId="20" fillId="0" borderId="16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2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2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1" fillId="0" borderId="16" xfId="53" applyFont="1" applyFill="1" applyBorder="1" applyAlignment="1" applyProtection="1">
      <alignment horizontal="left" wrapText="1"/>
      <protection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7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170" fontId="20" fillId="0" borderId="14" xfId="0" applyNumberFormat="1" applyFont="1" applyFill="1" applyBorder="1" applyAlignment="1">
      <alignment/>
    </xf>
    <xf numFmtId="0" fontId="20" fillId="0" borderId="15" xfId="0" applyFont="1" applyFill="1" applyBorder="1" applyAlignment="1">
      <alignment wrapText="1"/>
    </xf>
    <xf numFmtId="0" fontId="20" fillId="0" borderId="0" xfId="0" applyFont="1" applyAlignment="1">
      <alignment horizontal="justify"/>
    </xf>
    <xf numFmtId="0" fontId="20" fillId="0" borderId="30" xfId="0" applyFont="1" applyFill="1" applyBorder="1" applyAlignment="1">
      <alignment wrapText="1"/>
    </xf>
    <xf numFmtId="0" fontId="20" fillId="0" borderId="20" xfId="0" applyFont="1" applyFill="1" applyBorder="1" applyAlignment="1">
      <alignment vertical="center"/>
    </xf>
    <xf numFmtId="0" fontId="18" fillId="0" borderId="20" xfId="0" applyFont="1" applyFill="1" applyBorder="1" applyAlignment="1">
      <alignment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 vertical="center"/>
    </xf>
    <xf numFmtId="170" fontId="18" fillId="0" borderId="14" xfId="0" applyNumberFormat="1" applyFont="1" applyFill="1" applyBorder="1" applyAlignment="1">
      <alignment/>
    </xf>
    <xf numFmtId="0" fontId="21" fillId="0" borderId="29" xfId="53" applyFont="1" applyFill="1" applyBorder="1" applyAlignment="1" applyProtection="1">
      <alignment horizontal="center" vertical="center" wrapText="1"/>
      <protection/>
    </xf>
    <xf numFmtId="0" fontId="20" fillId="0" borderId="33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34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170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5" xfId="0" applyFont="1" applyBorder="1" applyAlignment="1">
      <alignment horizontal="justify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170" fontId="21" fillId="0" borderId="14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169" fontId="21" fillId="0" borderId="14" xfId="0" applyNumberFormat="1" applyFont="1" applyFill="1" applyBorder="1" applyAlignment="1">
      <alignment vertical="center"/>
    </xf>
    <xf numFmtId="170" fontId="21" fillId="0" borderId="29" xfId="0" applyNumberFormat="1" applyFont="1" applyFill="1" applyBorder="1" applyAlignment="1">
      <alignment horizontal="center" vertical="center"/>
    </xf>
    <xf numFmtId="170" fontId="21" fillId="0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17" xfId="0" applyFont="1" applyFill="1" applyBorder="1" applyAlignment="1">
      <alignment/>
    </xf>
    <xf numFmtId="170" fontId="21" fillId="0" borderId="18" xfId="0" applyNumberFormat="1" applyFont="1" applyFill="1" applyBorder="1" applyAlignment="1">
      <alignment/>
    </xf>
    <xf numFmtId="170" fontId="20" fillId="0" borderId="19" xfId="0" applyNumberFormat="1" applyFont="1" applyFill="1" applyBorder="1" applyAlignment="1">
      <alignment/>
    </xf>
    <xf numFmtId="170" fontId="20" fillId="0" borderId="28" xfId="0" applyNumberFormat="1" applyFont="1" applyFill="1" applyBorder="1" applyAlignment="1">
      <alignment/>
    </xf>
    <xf numFmtId="170" fontId="21" fillId="0" borderId="17" xfId="0" applyNumberFormat="1" applyFont="1" applyFill="1" applyBorder="1" applyAlignment="1">
      <alignment/>
    </xf>
    <xf numFmtId="170" fontId="20" fillId="0" borderId="27" xfId="0" applyNumberFormat="1" applyFont="1" applyFill="1" applyBorder="1" applyAlignment="1">
      <alignment/>
    </xf>
    <xf numFmtId="170" fontId="20" fillId="0" borderId="23" xfId="0" applyNumberFormat="1" applyFont="1" applyFill="1" applyBorder="1" applyAlignment="1">
      <alignment/>
    </xf>
    <xf numFmtId="2" fontId="21" fillId="0" borderId="29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/>
    </xf>
    <xf numFmtId="0" fontId="20" fillId="0" borderId="16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/>
    </xf>
    <xf numFmtId="0" fontId="20" fillId="0" borderId="37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38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31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2" fontId="20" fillId="0" borderId="16" xfId="0" applyNumberFormat="1" applyFont="1" applyFill="1" applyBorder="1" applyAlignment="1">
      <alignment horizontal="center" vertical="center"/>
    </xf>
    <xf numFmtId="2" fontId="20" fillId="0" borderId="3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justify" vertical="center" wrapText="1"/>
    </xf>
    <xf numFmtId="0" fontId="30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20" fillId="0" borderId="0" xfId="0" applyFont="1" applyFill="1" applyAlignment="1">
      <alignment horizontal="left" vertical="top" wrapText="1"/>
    </xf>
    <xf numFmtId="0" fontId="20" fillId="0" borderId="45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20" fillId="0" borderId="40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1" fillId="0" borderId="30" xfId="53" applyFont="1" applyFill="1" applyBorder="1" applyAlignment="1" applyProtection="1">
      <alignment horizontal="center" vertical="center" wrapText="1"/>
      <protection/>
    </xf>
    <xf numFmtId="0" fontId="21" fillId="0" borderId="34" xfId="53" applyFont="1" applyFill="1" applyBorder="1" applyAlignment="1" applyProtection="1">
      <alignment horizontal="center" vertical="center" wrapText="1"/>
      <protection/>
    </xf>
    <xf numFmtId="0" fontId="21" fillId="0" borderId="13" xfId="53" applyFont="1" applyFill="1" applyBorder="1" applyAlignment="1" applyProtection="1">
      <alignment horizontal="center" vertical="center" wrapText="1"/>
      <protection/>
    </xf>
    <xf numFmtId="0" fontId="21" fillId="0" borderId="15" xfId="53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49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left"/>
    </xf>
    <xf numFmtId="0" fontId="20" fillId="0" borderId="49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left"/>
    </xf>
    <xf numFmtId="0" fontId="20" fillId="0" borderId="23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37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left"/>
    </xf>
    <xf numFmtId="0" fontId="20" fillId="0" borderId="44" xfId="0" applyFont="1" applyFill="1" applyBorder="1" applyAlignment="1">
      <alignment horizontal="left"/>
    </xf>
    <xf numFmtId="0" fontId="20" fillId="0" borderId="37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2" fillId="0" borderId="23" xfId="42" applyFill="1" applyBorder="1" applyAlignment="1">
      <alignment horizontal="center" vertical="center"/>
    </xf>
    <xf numFmtId="0" fontId="22" fillId="0" borderId="24" xfId="42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wrapText="1"/>
    </xf>
    <xf numFmtId="0" fontId="20" fillId="0" borderId="25" xfId="0" applyFont="1" applyFill="1" applyBorder="1" applyAlignment="1">
      <alignment horizontal="left" wrapText="1"/>
    </xf>
    <xf numFmtId="0" fontId="20" fillId="0" borderId="39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rvis-reestr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tep.ru/" TargetMode="External" /><Relationship Id="rId2" Type="http://schemas.openxmlformats.org/officeDocument/2006/relationships/hyperlink" Target="mailto:protep@yandex.ru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4">
      <selection activeCell="A10" sqref="A10"/>
    </sheetView>
  </sheetViews>
  <sheetFormatPr defaultColWidth="9.140625" defaultRowHeight="15"/>
  <cols>
    <col min="1" max="1" width="49.28125" style="1" customWidth="1"/>
    <col min="2" max="2" width="37.421875" style="0" customWidth="1"/>
  </cols>
  <sheetData>
    <row r="2" spans="1:2" ht="60.75" customHeight="1">
      <c r="A2" s="102" t="s">
        <v>62</v>
      </c>
      <c r="B2" s="102"/>
    </row>
    <row r="3" spans="1:2" ht="18.75" customHeight="1" thickBot="1">
      <c r="A3" s="2"/>
      <c r="B3" s="2"/>
    </row>
    <row r="4" spans="1:2" ht="45" customHeight="1">
      <c r="A4" s="4" t="s">
        <v>2</v>
      </c>
      <c r="B4" s="6" t="s">
        <v>1</v>
      </c>
    </row>
    <row r="5" spans="1:2" ht="31.5">
      <c r="A5" s="9" t="s">
        <v>3</v>
      </c>
      <c r="B5" s="7" t="s">
        <v>1</v>
      </c>
    </row>
    <row r="6" spans="1:2" ht="31.5">
      <c r="A6" s="9" t="s">
        <v>4</v>
      </c>
      <c r="B6" s="7" t="s">
        <v>1</v>
      </c>
    </row>
    <row r="7" spans="1:2" ht="2.25" customHeight="1" thickBot="1">
      <c r="A7" s="10"/>
      <c r="B7" s="8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="75" zoomScaleNormal="75" workbookViewId="0" topLeftCell="A1">
      <selection activeCell="A34" sqref="A34:IV34"/>
    </sheetView>
  </sheetViews>
  <sheetFormatPr defaultColWidth="9.140625" defaultRowHeight="15"/>
  <cols>
    <col min="1" max="1" width="9.00390625" style="67" customWidth="1"/>
    <col min="2" max="2" width="35.421875" style="67" customWidth="1"/>
    <col min="3" max="3" width="59.140625" style="67" customWidth="1"/>
    <col min="4" max="4" width="1.421875" style="67" customWidth="1"/>
    <col min="5" max="16384" width="9.00390625" style="67" customWidth="1"/>
  </cols>
  <sheetData>
    <row r="1" ht="15">
      <c r="A1" s="66"/>
    </row>
    <row r="2" spans="1:4" ht="51" customHeight="1">
      <c r="A2" s="109" t="s">
        <v>112</v>
      </c>
      <c r="B2" s="110"/>
      <c r="C2" s="110"/>
      <c r="D2" s="110"/>
    </row>
    <row r="3" spans="1:4" ht="15" customHeight="1">
      <c r="A3" s="68"/>
      <c r="B3" s="68"/>
      <c r="C3" s="68"/>
      <c r="D3" s="68"/>
    </row>
    <row r="4" spans="1:4" ht="0.75" customHeight="1" hidden="1" thickBot="1">
      <c r="A4" s="111" t="s">
        <v>27</v>
      </c>
      <c r="B4" s="112"/>
      <c r="C4" s="113" t="s">
        <v>65</v>
      </c>
      <c r="D4" s="114"/>
    </row>
    <row r="5" spans="1:4" ht="16.5" customHeight="1" hidden="1" thickBot="1">
      <c r="A5" s="103" t="s">
        <v>28</v>
      </c>
      <c r="B5" s="104"/>
      <c r="C5" s="115">
        <v>5037002934</v>
      </c>
      <c r="D5" s="116"/>
    </row>
    <row r="6" spans="1:4" ht="16.5" customHeight="1" hidden="1" thickBot="1">
      <c r="A6" s="103" t="s">
        <v>29</v>
      </c>
      <c r="B6" s="104"/>
      <c r="C6" s="105">
        <v>503701001</v>
      </c>
      <c r="D6" s="101"/>
    </row>
    <row r="7" spans="1:4" ht="0.75" customHeight="1" thickBot="1">
      <c r="A7" s="100" t="s">
        <v>30</v>
      </c>
      <c r="B7" s="106"/>
      <c r="C7" s="107" t="s">
        <v>66</v>
      </c>
      <c r="D7" s="108"/>
    </row>
    <row r="8" spans="1:4" ht="30" customHeight="1">
      <c r="A8" s="117" t="s">
        <v>31</v>
      </c>
      <c r="B8" s="118"/>
      <c r="C8" s="119" t="s">
        <v>109</v>
      </c>
      <c r="D8" s="120"/>
    </row>
    <row r="9" spans="1:4" ht="29.25" customHeight="1">
      <c r="A9" s="121" t="s">
        <v>5</v>
      </c>
      <c r="B9" s="122"/>
      <c r="C9" s="123" t="s">
        <v>67</v>
      </c>
      <c r="D9" s="124"/>
    </row>
    <row r="10" spans="1:4" ht="30.75" customHeight="1">
      <c r="A10" s="103" t="s">
        <v>6</v>
      </c>
      <c r="B10" s="104"/>
      <c r="C10" s="125" t="s">
        <v>110</v>
      </c>
      <c r="D10" s="126"/>
    </row>
    <row r="11" spans="1:4" ht="76.5" customHeight="1">
      <c r="A11" s="127" t="s">
        <v>7</v>
      </c>
      <c r="B11" s="128"/>
      <c r="C11" s="125" t="s">
        <v>111</v>
      </c>
      <c r="D11" s="126"/>
    </row>
    <row r="12" spans="1:4" ht="34.5" customHeight="1">
      <c r="A12" s="121" t="s">
        <v>127</v>
      </c>
      <c r="B12" s="122"/>
      <c r="C12" s="79">
        <v>12.98</v>
      </c>
      <c r="D12" s="80"/>
    </row>
    <row r="13" spans="1:4" ht="34.5" customHeight="1">
      <c r="A13" s="121" t="s">
        <v>128</v>
      </c>
      <c r="B13" s="122"/>
      <c r="C13" s="79">
        <v>13.75</v>
      </c>
      <c r="D13" s="80"/>
    </row>
    <row r="14" spans="1:4" ht="32.25" customHeight="1" thickBot="1">
      <c r="A14" s="129" t="s">
        <v>129</v>
      </c>
      <c r="B14" s="130"/>
      <c r="C14" s="131">
        <v>14.17</v>
      </c>
      <c r="D14" s="132"/>
    </row>
    <row r="15" spans="1:4" ht="1.5" customHeight="1" hidden="1" thickBot="1">
      <c r="A15" s="111" t="s">
        <v>27</v>
      </c>
      <c r="B15" s="112"/>
      <c r="C15" s="113" t="s">
        <v>65</v>
      </c>
      <c r="D15" s="114"/>
    </row>
    <row r="16" spans="1:4" ht="32.25" customHeight="1" hidden="1" thickBot="1">
      <c r="A16" s="103" t="s">
        <v>28</v>
      </c>
      <c r="B16" s="104"/>
      <c r="C16" s="123">
        <v>5037002934</v>
      </c>
      <c r="D16" s="124"/>
    </row>
    <row r="17" spans="1:4" ht="32.25" customHeight="1" hidden="1" thickBot="1">
      <c r="A17" s="103" t="s">
        <v>29</v>
      </c>
      <c r="B17" s="104"/>
      <c r="C17" s="123">
        <v>503701001</v>
      </c>
      <c r="D17" s="124"/>
    </row>
    <row r="18" spans="1:4" ht="32.25" customHeight="1" hidden="1" thickBot="1">
      <c r="A18" s="100" t="s">
        <v>30</v>
      </c>
      <c r="B18" s="106"/>
      <c r="C18" s="107" t="s">
        <v>66</v>
      </c>
      <c r="D18" s="108"/>
    </row>
    <row r="19" spans="1:4" ht="54" customHeight="1" hidden="1">
      <c r="A19" s="133" t="s">
        <v>32</v>
      </c>
      <c r="B19" s="134"/>
      <c r="C19" s="135" t="s">
        <v>91</v>
      </c>
      <c r="D19" s="136"/>
    </row>
    <row r="20" spans="1:4" ht="30" customHeight="1" hidden="1">
      <c r="A20" s="117" t="s">
        <v>5</v>
      </c>
      <c r="B20" s="118"/>
      <c r="C20" s="123" t="s">
        <v>74</v>
      </c>
      <c r="D20" s="124"/>
    </row>
    <row r="21" spans="1:4" ht="27.75" customHeight="1" hidden="1">
      <c r="A21" s="103" t="s">
        <v>6</v>
      </c>
      <c r="B21" s="104"/>
      <c r="C21" s="123" t="s">
        <v>114</v>
      </c>
      <c r="D21" s="124"/>
    </row>
    <row r="22" spans="1:4" ht="34.5" customHeight="1" hidden="1">
      <c r="A22" s="127" t="s">
        <v>7</v>
      </c>
      <c r="B22" s="128"/>
      <c r="C22" s="137" t="s">
        <v>87</v>
      </c>
      <c r="D22" s="138"/>
    </row>
    <row r="23" spans="1:4" ht="31.5" customHeight="1" hidden="1">
      <c r="A23" s="121" t="s">
        <v>94</v>
      </c>
      <c r="B23" s="122"/>
      <c r="C23" s="139">
        <v>0.5</v>
      </c>
      <c r="D23" s="140"/>
    </row>
    <row r="24" spans="1:4" ht="12.75" customHeight="1" hidden="1">
      <c r="A24" s="141" t="s">
        <v>27</v>
      </c>
      <c r="B24" s="142"/>
      <c r="C24" s="123" t="s">
        <v>65</v>
      </c>
      <c r="D24" s="124"/>
    </row>
    <row r="25" spans="1:4" ht="15.75" hidden="1">
      <c r="A25" s="103" t="s">
        <v>28</v>
      </c>
      <c r="B25" s="104"/>
      <c r="C25" s="123">
        <v>5037002934</v>
      </c>
      <c r="D25" s="124"/>
    </row>
    <row r="26" spans="1:4" ht="15.75" hidden="1">
      <c r="A26" s="103" t="s">
        <v>29</v>
      </c>
      <c r="B26" s="104"/>
      <c r="C26" s="123">
        <v>503701001</v>
      </c>
      <c r="D26" s="124"/>
    </row>
    <row r="27" spans="1:4" ht="15.75" customHeight="1" hidden="1">
      <c r="A27" s="127" t="s">
        <v>30</v>
      </c>
      <c r="B27" s="128"/>
      <c r="C27" s="125" t="s">
        <v>66</v>
      </c>
      <c r="D27" s="126"/>
    </row>
    <row r="28" spans="1:4" ht="53.25" customHeight="1">
      <c r="A28" s="117" t="s">
        <v>33</v>
      </c>
      <c r="B28" s="118"/>
      <c r="C28" s="135" t="s">
        <v>113</v>
      </c>
      <c r="D28" s="136"/>
    </row>
    <row r="29" spans="1:4" ht="30.75" customHeight="1">
      <c r="A29" s="121" t="s">
        <v>5</v>
      </c>
      <c r="B29" s="122"/>
      <c r="C29" s="123" t="s">
        <v>74</v>
      </c>
      <c r="D29" s="124"/>
    </row>
    <row r="30" spans="1:4" ht="15.75">
      <c r="A30" s="103" t="s">
        <v>6</v>
      </c>
      <c r="B30" s="104"/>
      <c r="C30" s="123" t="s">
        <v>114</v>
      </c>
      <c r="D30" s="124"/>
    </row>
    <row r="31" spans="1:4" ht="66" customHeight="1">
      <c r="A31" s="127" t="s">
        <v>7</v>
      </c>
      <c r="B31" s="128"/>
      <c r="C31" s="137" t="s">
        <v>115</v>
      </c>
      <c r="D31" s="138"/>
    </row>
    <row r="32" spans="1:4" ht="34.5" customHeight="1" thickBot="1">
      <c r="A32" s="129" t="s">
        <v>95</v>
      </c>
      <c r="B32" s="130"/>
      <c r="C32" s="143">
        <v>0.5</v>
      </c>
      <c r="D32" s="144"/>
    </row>
    <row r="33" spans="1:4" ht="16.5" customHeight="1">
      <c r="A33" s="68"/>
      <c r="B33" s="68"/>
      <c r="C33" s="68"/>
      <c r="D33" s="68"/>
    </row>
    <row r="34" spans="1:4" ht="15.75">
      <c r="A34" s="75" t="s">
        <v>131</v>
      </c>
      <c r="B34" s="98"/>
      <c r="C34" s="99"/>
      <c r="D34" s="99"/>
    </row>
  </sheetData>
  <mergeCells count="57">
    <mergeCell ref="A12:B12"/>
    <mergeCell ref="A13:B13"/>
    <mergeCell ref="A32:B32"/>
    <mergeCell ref="C32:D32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0:B10"/>
    <mergeCell ref="C10:D10"/>
    <mergeCell ref="A11:B11"/>
    <mergeCell ref="C11:D11"/>
    <mergeCell ref="A8:B8"/>
    <mergeCell ref="C8:D8"/>
    <mergeCell ref="A9:B9"/>
    <mergeCell ref="C9:D9"/>
    <mergeCell ref="A2:D2"/>
    <mergeCell ref="A4:B4"/>
    <mergeCell ref="C4:D4"/>
    <mergeCell ref="A5:B5"/>
    <mergeCell ref="C5:D5"/>
    <mergeCell ref="A6:B6"/>
    <mergeCell ref="C6:D6"/>
    <mergeCell ref="A7:B7"/>
    <mergeCell ref="C7:D7"/>
  </mergeCells>
  <printOptions/>
  <pageMargins left="0.48" right="0.17" top="0.37" bottom="0.3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0"/>
  <sheetViews>
    <sheetView zoomScale="75" zoomScaleNormal="75" workbookViewId="0" topLeftCell="A14">
      <selection activeCell="F29" sqref="F29"/>
    </sheetView>
  </sheetViews>
  <sheetFormatPr defaultColWidth="9.140625" defaultRowHeight="15"/>
  <cols>
    <col min="1" max="1" width="47.7109375" style="75" customWidth="1"/>
    <col min="2" max="2" width="36.140625" style="75" customWidth="1"/>
    <col min="3" max="16384" width="9.00390625" style="75" customWidth="1"/>
  </cols>
  <sheetData>
    <row r="2" spans="1:2" ht="67.5" customHeight="1" thickBot="1">
      <c r="A2" s="146" t="s">
        <v>124</v>
      </c>
      <c r="B2" s="110"/>
    </row>
    <row r="3" spans="1:2" ht="12.75" customHeight="1" hidden="1" thickBot="1">
      <c r="A3" s="72" t="s">
        <v>27</v>
      </c>
      <c r="B3" s="6" t="s">
        <v>65</v>
      </c>
    </row>
    <row r="4" spans="1:2" ht="16.5" customHeight="1" hidden="1" thickBot="1">
      <c r="A4" s="51" t="s">
        <v>28</v>
      </c>
      <c r="B4" s="53">
        <v>5037002934</v>
      </c>
    </row>
    <row r="5" spans="1:2" ht="16.5" customHeight="1" hidden="1" thickBot="1">
      <c r="A5" s="51" t="s">
        <v>29</v>
      </c>
      <c r="B5" s="53">
        <v>503701001</v>
      </c>
    </row>
    <row r="6" spans="1:2" ht="30" customHeight="1" hidden="1" thickBot="1">
      <c r="A6" s="51" t="s">
        <v>30</v>
      </c>
      <c r="B6" s="73" t="s">
        <v>66</v>
      </c>
    </row>
    <row r="7" spans="1:2" ht="16.5" hidden="1" thickBot="1">
      <c r="A7" s="52" t="s">
        <v>78</v>
      </c>
      <c r="B7" s="8" t="s">
        <v>83</v>
      </c>
    </row>
    <row r="8" spans="1:2" ht="26.25" customHeight="1" thickBot="1">
      <c r="A8" s="19" t="s">
        <v>8</v>
      </c>
      <c r="B8" s="21" t="s">
        <v>0</v>
      </c>
    </row>
    <row r="9" spans="1:2" ht="63.75" customHeight="1">
      <c r="A9" s="36" t="s">
        <v>55</v>
      </c>
      <c r="B9" s="53" t="s">
        <v>68</v>
      </c>
    </row>
    <row r="10" spans="1:2" ht="15.75">
      <c r="A10" s="37" t="s">
        <v>56</v>
      </c>
      <c r="B10" s="81">
        <f>67377.9+2496.6+1970.5</f>
        <v>71845</v>
      </c>
    </row>
    <row r="11" spans="1:2" ht="33" customHeight="1">
      <c r="A11" s="37" t="s">
        <v>57</v>
      </c>
      <c r="B11" s="81">
        <f>B12+B13++B16+B17+B18+B19+B21+B23+B24</f>
        <v>73224.70000000001</v>
      </c>
    </row>
    <row r="12" spans="1:2" ht="31.5">
      <c r="A12" s="9" t="s">
        <v>34</v>
      </c>
      <c r="B12" s="82">
        <v>0</v>
      </c>
    </row>
    <row r="13" spans="1:2" ht="62.25" customHeight="1">
      <c r="A13" s="9" t="s">
        <v>35</v>
      </c>
      <c r="B13" s="82">
        <v>13138.7</v>
      </c>
    </row>
    <row r="14" spans="1:2" ht="17.25" customHeight="1">
      <c r="A14" s="9" t="s">
        <v>84</v>
      </c>
      <c r="B14" s="83">
        <f>B13/B15</f>
        <v>3.289554231313596</v>
      </c>
    </row>
    <row r="15" spans="1:2" ht="15.75">
      <c r="A15" s="9" t="s">
        <v>134</v>
      </c>
      <c r="B15" s="82">
        <v>3994.067</v>
      </c>
    </row>
    <row r="16" spans="1:2" ht="30.75" customHeight="1">
      <c r="A16" s="9" t="s">
        <v>36</v>
      </c>
      <c r="B16" s="82">
        <v>919.9</v>
      </c>
    </row>
    <row r="17" spans="1:2" ht="49.5" customHeight="1">
      <c r="A17" s="9" t="s">
        <v>37</v>
      </c>
      <c r="B17" s="81">
        <f>14124.1+4268.6</f>
        <v>18392.7</v>
      </c>
    </row>
    <row r="18" spans="1:2" ht="47.25">
      <c r="A18" s="9" t="s">
        <v>38</v>
      </c>
      <c r="B18" s="82">
        <f>3463.1+3217.2+8006</f>
        <v>14686.3</v>
      </c>
    </row>
    <row r="19" spans="1:2" ht="31.5">
      <c r="A19" s="9" t="s">
        <v>39</v>
      </c>
      <c r="B19" s="81">
        <v>7798.4</v>
      </c>
    </row>
    <row r="20" spans="1:2" ht="33.75" customHeight="1">
      <c r="A20" s="9" t="s">
        <v>40</v>
      </c>
      <c r="B20" s="81">
        <f>(1815.9+528)/8320.3*7798.4</f>
        <v>2196.876285710852</v>
      </c>
    </row>
    <row r="21" spans="1:2" ht="33" customHeight="1">
      <c r="A21" s="9" t="s">
        <v>41</v>
      </c>
      <c r="B21" s="82">
        <v>5145.4</v>
      </c>
    </row>
    <row r="22" spans="1:2" ht="32.25" customHeight="1">
      <c r="A22" s="9" t="s">
        <v>40</v>
      </c>
      <c r="B22" s="81">
        <f>(27065.8+7622.9)/43833.8*5145.4</f>
        <v>4071.908823328116</v>
      </c>
    </row>
    <row r="23" spans="1:2" ht="31.5">
      <c r="A23" s="9" t="s">
        <v>42</v>
      </c>
      <c r="B23" s="81">
        <f>9566.8+1859.4</f>
        <v>11426.199999999999</v>
      </c>
    </row>
    <row r="24" spans="1:2" ht="72" customHeight="1">
      <c r="A24" s="9" t="s">
        <v>103</v>
      </c>
      <c r="B24" s="82">
        <f>740.9+61.9+667.2+247.1</f>
        <v>1717.1</v>
      </c>
    </row>
    <row r="25" spans="1:2" ht="31.5">
      <c r="A25" s="37" t="s">
        <v>133</v>
      </c>
      <c r="B25" s="81">
        <f>B10-B11</f>
        <v>-1379.7000000000116</v>
      </c>
    </row>
    <row r="26" spans="1:2" ht="34.5" customHeight="1">
      <c r="A26" s="37" t="s">
        <v>135</v>
      </c>
      <c r="B26" s="81">
        <f>1997.3-4591.4-975.2*0.2+0</f>
        <v>-2789.1399999999994</v>
      </c>
    </row>
    <row r="27" spans="1:3" ht="78.75">
      <c r="A27" s="9" t="s">
        <v>10</v>
      </c>
      <c r="B27" s="82">
        <v>1997.3</v>
      </c>
      <c r="C27" s="76"/>
    </row>
    <row r="28" spans="1:2" ht="31.5">
      <c r="A28" s="37" t="s">
        <v>58</v>
      </c>
      <c r="B28" s="81">
        <f>B29</f>
        <v>8099.122040000016</v>
      </c>
    </row>
    <row r="29" spans="1:2" ht="30" customHeight="1">
      <c r="A29" s="9" t="s">
        <v>9</v>
      </c>
      <c r="B29" s="81">
        <f>50764.78852-45725.61242+3001.62177+73572.16503+5529.66693+1147.71072-3089.04549-72020.52412-4346.6359-735.013</f>
        <v>8099.122040000016</v>
      </c>
    </row>
    <row r="30" spans="1:2" ht="51" customHeight="1">
      <c r="A30" s="37" t="s">
        <v>64</v>
      </c>
      <c r="B30" s="71" t="s">
        <v>101</v>
      </c>
    </row>
    <row r="31" spans="1:2" ht="34.5" customHeight="1">
      <c r="A31" s="37" t="s">
        <v>106</v>
      </c>
      <c r="B31" s="82">
        <v>5130.491</v>
      </c>
    </row>
    <row r="32" spans="1:2" ht="31.5">
      <c r="A32" s="37" t="s">
        <v>59</v>
      </c>
      <c r="B32" s="82">
        <v>5130.491</v>
      </c>
    </row>
    <row r="33" spans="1:2" ht="31.5">
      <c r="A33" s="37" t="s">
        <v>60</v>
      </c>
      <c r="B33" s="82">
        <v>128.87</v>
      </c>
    </row>
    <row r="34" spans="1:2" ht="31.5">
      <c r="A34" s="37" t="s">
        <v>61</v>
      </c>
      <c r="B34" s="82">
        <v>6</v>
      </c>
    </row>
    <row r="35" spans="1:2" ht="35.25" customHeight="1" thickBot="1">
      <c r="A35" s="74" t="s">
        <v>105</v>
      </c>
      <c r="B35" s="86">
        <f>47+3.8</f>
        <v>50.8</v>
      </c>
    </row>
    <row r="36" spans="1:2" ht="15.75">
      <c r="A36" s="68"/>
      <c r="B36" s="68"/>
    </row>
    <row r="37" spans="1:2" ht="15.75">
      <c r="A37" s="77" t="s">
        <v>93</v>
      </c>
      <c r="B37" s="77"/>
    </row>
    <row r="38" spans="1:2" ht="35.25" customHeight="1">
      <c r="A38" s="145" t="s">
        <v>107</v>
      </c>
      <c r="B38" s="145"/>
    </row>
    <row r="39" spans="1:2" ht="53.25" customHeight="1">
      <c r="A39" s="145" t="s">
        <v>108</v>
      </c>
      <c r="B39" s="145"/>
    </row>
    <row r="40" spans="1:2" ht="33" customHeight="1">
      <c r="A40" s="147" t="s">
        <v>130</v>
      </c>
      <c r="B40" s="147"/>
    </row>
  </sheetData>
  <mergeCells count="4">
    <mergeCell ref="A39:B39"/>
    <mergeCell ref="A2:B2"/>
    <mergeCell ref="A38:B38"/>
    <mergeCell ref="A40:B40"/>
  </mergeCells>
  <hyperlinks>
    <hyperlink ref="B30" r:id="rId1" display="www.servis-reestr.ru"/>
  </hyperlinks>
  <printOptions/>
  <pageMargins left="0.87" right="0.17" top="0.6" bottom="0.63" header="0.6" footer="0.5"/>
  <pageSetup horizontalDpi="600" verticalDpi="600" orientation="portrait" paperSize="9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51.7109375" style="1" customWidth="1"/>
    <col min="2" max="2" width="35.00390625" style="0" customWidth="1"/>
  </cols>
  <sheetData>
    <row r="1" spans="1:2" ht="15.75">
      <c r="A1" s="14"/>
      <c r="B1" s="12"/>
    </row>
    <row r="2" spans="1:2" ht="14.25">
      <c r="A2" s="110" t="s">
        <v>118</v>
      </c>
      <c r="B2" s="110"/>
    </row>
    <row r="3" spans="1:2" ht="81.75" customHeight="1">
      <c r="A3" s="110"/>
      <c r="B3" s="110"/>
    </row>
    <row r="4" spans="1:2" ht="16.5" thickBot="1">
      <c r="A4" s="14"/>
      <c r="B4" s="12"/>
    </row>
    <row r="5" spans="1:2" ht="1.5" customHeight="1" hidden="1" thickBot="1">
      <c r="A5" s="25" t="s">
        <v>27</v>
      </c>
      <c r="B5" s="22" t="s">
        <v>65</v>
      </c>
    </row>
    <row r="6" spans="1:2" ht="16.5" hidden="1" thickBot="1">
      <c r="A6" s="26" t="s">
        <v>28</v>
      </c>
      <c r="B6" s="46">
        <v>5037002934</v>
      </c>
    </row>
    <row r="7" spans="1:2" ht="16.5" hidden="1" thickBot="1">
      <c r="A7" s="26" t="s">
        <v>29</v>
      </c>
      <c r="B7" s="46">
        <v>503701001</v>
      </c>
    </row>
    <row r="8" spans="1:2" ht="34.5" customHeight="1" hidden="1" thickBot="1">
      <c r="A8" s="52" t="s">
        <v>30</v>
      </c>
      <c r="B8" s="55" t="s">
        <v>69</v>
      </c>
    </row>
    <row r="9" spans="1:2" s="23" customFormat="1" ht="28.5" customHeight="1" thickBot="1">
      <c r="A9" s="19" t="s">
        <v>11</v>
      </c>
      <c r="B9" s="21" t="s">
        <v>0</v>
      </c>
    </row>
    <row r="10" spans="1:2" ht="25.5" customHeight="1">
      <c r="A10" s="18" t="s">
        <v>12</v>
      </c>
      <c r="B10" s="94">
        <f>2/128.87</f>
        <v>0.015519515791107316</v>
      </c>
    </row>
    <row r="11" spans="1:2" ht="31.5" customHeight="1">
      <c r="A11" s="5" t="s">
        <v>13</v>
      </c>
      <c r="B11" s="95">
        <f>10/117.02</f>
        <v>0.08545547769612033</v>
      </c>
    </row>
    <row r="12" spans="1:2" ht="47.25">
      <c r="A12" s="5" t="s">
        <v>14</v>
      </c>
      <c r="B12" s="96">
        <f>SUM(B13:B19)</f>
        <v>1903</v>
      </c>
    </row>
    <row r="13" spans="1:2" ht="15.75">
      <c r="A13" s="27" t="s">
        <v>15</v>
      </c>
      <c r="B13" s="96">
        <v>230</v>
      </c>
    </row>
    <row r="14" spans="1:2" ht="15.75">
      <c r="A14" s="27" t="s">
        <v>16</v>
      </c>
      <c r="B14" s="96">
        <v>227</v>
      </c>
    </row>
    <row r="15" spans="1:2" ht="15.75">
      <c r="A15" s="27" t="s">
        <v>17</v>
      </c>
      <c r="B15" s="96">
        <v>612</v>
      </c>
    </row>
    <row r="16" spans="1:2" ht="15.75">
      <c r="A16" s="28" t="s">
        <v>18</v>
      </c>
      <c r="B16" s="96">
        <v>564</v>
      </c>
    </row>
    <row r="17" spans="1:2" ht="15.75">
      <c r="A17" s="28" t="s">
        <v>19</v>
      </c>
      <c r="B17" s="96">
        <v>72</v>
      </c>
    </row>
    <row r="18" spans="1:2" ht="15.75">
      <c r="A18" s="28" t="s">
        <v>20</v>
      </c>
      <c r="B18" s="96">
        <v>42</v>
      </c>
    </row>
    <row r="19" spans="1:2" ht="15.75">
      <c r="A19" s="28" t="s">
        <v>21</v>
      </c>
      <c r="B19" s="96">
        <v>156</v>
      </c>
    </row>
    <row r="20" spans="1:2" ht="78.75">
      <c r="A20" s="5" t="s">
        <v>22</v>
      </c>
      <c r="B20" s="82">
        <f>SUM(B21:B27)</f>
        <v>75</v>
      </c>
    </row>
    <row r="21" spans="1:2" ht="15.75">
      <c r="A21" s="27" t="s">
        <v>15</v>
      </c>
      <c r="B21" s="96">
        <v>14</v>
      </c>
    </row>
    <row r="22" spans="1:2" ht="15.75">
      <c r="A22" s="27" t="s">
        <v>16</v>
      </c>
      <c r="B22" s="96">
        <v>9</v>
      </c>
    </row>
    <row r="23" spans="1:2" ht="15.75">
      <c r="A23" s="27" t="s">
        <v>17</v>
      </c>
      <c r="B23" s="96">
        <v>19</v>
      </c>
    </row>
    <row r="24" spans="1:2" ht="15.75">
      <c r="A24" s="28" t="s">
        <v>18</v>
      </c>
      <c r="B24" s="96">
        <v>16</v>
      </c>
    </row>
    <row r="25" spans="1:2" ht="15.75">
      <c r="A25" s="28" t="s">
        <v>19</v>
      </c>
      <c r="B25" s="96">
        <v>12</v>
      </c>
    </row>
    <row r="26" spans="1:2" ht="15.75">
      <c r="A26" s="28" t="s">
        <v>20</v>
      </c>
      <c r="B26" s="96">
        <v>1</v>
      </c>
    </row>
    <row r="27" spans="1:2" ht="16.5" thickBot="1">
      <c r="A27" s="29" t="s">
        <v>21</v>
      </c>
      <c r="B27" s="97">
        <v>4</v>
      </c>
    </row>
    <row r="28" spans="1:2" ht="15.75">
      <c r="A28" s="14"/>
      <c r="B28" s="12"/>
    </row>
    <row r="29" spans="1:2" ht="46.5" customHeight="1">
      <c r="A29" s="148"/>
      <c r="B29" s="148"/>
    </row>
  </sheetData>
  <sheetProtection/>
  <mergeCells count="2">
    <mergeCell ref="A2:B3"/>
    <mergeCell ref="A29:B29"/>
  </mergeCells>
  <printOptions/>
  <pageMargins left="0.85" right="0.28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workbookViewId="0" topLeftCell="A1">
      <selection activeCell="A1" sqref="A1:IV1638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28125" style="0" customWidth="1"/>
  </cols>
  <sheetData>
    <row r="2" spans="1:3" ht="30" customHeight="1">
      <c r="A2" s="102" t="s">
        <v>119</v>
      </c>
      <c r="B2" s="102"/>
      <c r="C2" s="102"/>
    </row>
    <row r="3" spans="1:3" ht="16.5" thickBot="1">
      <c r="A3" s="70"/>
      <c r="B3" s="31"/>
      <c r="C3" s="32"/>
    </row>
    <row r="4" spans="1:3" ht="17.25" customHeight="1" hidden="1" thickBot="1">
      <c r="A4" s="33" t="s">
        <v>27</v>
      </c>
      <c r="B4" s="152" t="s">
        <v>65</v>
      </c>
      <c r="C4" s="153"/>
    </row>
    <row r="5" spans="1:3" ht="18.75" customHeight="1" hidden="1" thickBot="1">
      <c r="A5" s="34" t="s">
        <v>28</v>
      </c>
      <c r="B5" s="123">
        <v>5037002934</v>
      </c>
      <c r="C5" s="124"/>
    </row>
    <row r="6" spans="1:3" ht="16.5" customHeight="1" hidden="1" thickBot="1">
      <c r="A6" s="34" t="s">
        <v>29</v>
      </c>
      <c r="B6" s="123">
        <v>503701001</v>
      </c>
      <c r="C6" s="124"/>
    </row>
    <row r="7" spans="1:3" ht="16.5" customHeight="1" hidden="1" thickBot="1">
      <c r="A7" s="35" t="s">
        <v>30</v>
      </c>
      <c r="B7" s="107" t="s">
        <v>66</v>
      </c>
      <c r="C7" s="108"/>
    </row>
    <row r="8" spans="1:3" ht="49.5" customHeight="1">
      <c r="A8" s="36" t="s">
        <v>51</v>
      </c>
      <c r="B8" s="150" t="s">
        <v>79</v>
      </c>
      <c r="C8" s="151"/>
    </row>
    <row r="9" spans="1:3" ht="112.5" customHeight="1">
      <c r="A9" s="37" t="s">
        <v>52</v>
      </c>
      <c r="B9" s="125" t="s">
        <v>85</v>
      </c>
      <c r="C9" s="126"/>
    </row>
    <row r="10" spans="1:3" ht="47.25" customHeight="1" thickBot="1">
      <c r="A10" s="10" t="s">
        <v>53</v>
      </c>
      <c r="B10" s="131" t="s">
        <v>80</v>
      </c>
      <c r="C10" s="132"/>
    </row>
    <row r="11" spans="1:3" ht="36.75" customHeight="1" thickBot="1">
      <c r="A11" s="110" t="s">
        <v>54</v>
      </c>
      <c r="B11" s="110"/>
      <c r="C11" s="110"/>
    </row>
    <row r="12" spans="1:3" ht="32.25" thickBot="1">
      <c r="A12" s="19" t="s">
        <v>47</v>
      </c>
      <c r="B12" s="40" t="s">
        <v>116</v>
      </c>
      <c r="C12" s="41" t="s">
        <v>45</v>
      </c>
    </row>
    <row r="13" spans="1:3" ht="31.5">
      <c r="A13" s="58" t="s">
        <v>46</v>
      </c>
      <c r="B13" s="84">
        <f>B14</f>
        <v>2047</v>
      </c>
      <c r="C13" s="57" t="s">
        <v>81</v>
      </c>
    </row>
    <row r="14" spans="1:3" ht="50.25" customHeight="1" thickBot="1">
      <c r="A14" s="78" t="s">
        <v>120</v>
      </c>
      <c r="B14" s="85">
        <v>2047</v>
      </c>
      <c r="C14" s="69" t="s">
        <v>81</v>
      </c>
    </row>
    <row r="15" spans="1:3" ht="51.75" customHeight="1">
      <c r="A15" s="149" t="s">
        <v>125</v>
      </c>
      <c r="B15" s="149"/>
      <c r="C15" s="149"/>
    </row>
    <row r="16" ht="15.75">
      <c r="A16" s="56"/>
    </row>
  </sheetData>
  <sheetProtection/>
  <mergeCells count="10">
    <mergeCell ref="A15:C15"/>
    <mergeCell ref="A11:C11"/>
    <mergeCell ref="A2:C2"/>
    <mergeCell ref="B8:C8"/>
    <mergeCell ref="B9:C9"/>
    <mergeCell ref="B10:C10"/>
    <mergeCell ref="B7:C7"/>
    <mergeCell ref="B4:C4"/>
    <mergeCell ref="B5:C5"/>
    <mergeCell ref="B6:C6"/>
  </mergeCells>
  <printOptions/>
  <pageMargins left="0.7086614173228347" right="0.7086614173228347" top="0.32" bottom="0.38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1"/>
  <sheetViews>
    <sheetView workbookViewId="0" topLeftCell="A1">
      <selection activeCell="A1" sqref="A1:IV16384"/>
    </sheetView>
  </sheetViews>
  <sheetFormatPr defaultColWidth="9.140625" defaultRowHeight="15"/>
  <cols>
    <col min="1" max="1" width="53.00390625" style="0" customWidth="1"/>
    <col min="2" max="2" width="24.00390625" style="0" customWidth="1"/>
  </cols>
  <sheetData>
    <row r="2" spans="1:2" ht="15.75">
      <c r="A2" s="154" t="s">
        <v>117</v>
      </c>
      <c r="B2" s="154"/>
    </row>
    <row r="3" spans="1:2" ht="16.5" thickBot="1">
      <c r="A3" s="42"/>
      <c r="B3" s="42"/>
    </row>
    <row r="4" spans="1:2" ht="0.75" customHeight="1" thickBot="1">
      <c r="A4" s="33" t="s">
        <v>27</v>
      </c>
      <c r="B4" s="61"/>
    </row>
    <row r="5" spans="1:2" ht="16.5" hidden="1" thickBot="1">
      <c r="A5" s="34" t="s">
        <v>28</v>
      </c>
      <c r="B5" s="60"/>
    </row>
    <row r="6" spans="1:2" ht="16.5" hidden="1" thickBot="1">
      <c r="A6" s="34" t="s">
        <v>29</v>
      </c>
      <c r="B6" s="60"/>
    </row>
    <row r="7" spans="1:2" ht="16.5" hidden="1" thickBot="1">
      <c r="A7" s="35" t="s">
        <v>30</v>
      </c>
      <c r="B7" s="3"/>
    </row>
    <row r="8" spans="1:2" ht="15.75" customHeight="1">
      <c r="A8" s="157" t="s">
        <v>89</v>
      </c>
      <c r="B8" s="155" t="s">
        <v>63</v>
      </c>
    </row>
    <row r="9" spans="1:2" ht="37.5" customHeight="1" thickBot="1">
      <c r="A9" s="158"/>
      <c r="B9" s="156"/>
    </row>
    <row r="10" spans="1:2" ht="46.5" customHeight="1">
      <c r="A10" s="64" t="s">
        <v>120</v>
      </c>
      <c r="B10" s="63" t="s">
        <v>90</v>
      </c>
    </row>
    <row r="11" spans="1:2" ht="6" customHeight="1" thickBot="1">
      <c r="A11" s="45"/>
      <c r="B11" s="47"/>
    </row>
  </sheetData>
  <sheetProtection/>
  <mergeCells count="3">
    <mergeCell ref="A2:B2"/>
    <mergeCell ref="B8:B9"/>
    <mergeCell ref="A8:A9"/>
  </mergeCells>
  <printOptions/>
  <pageMargins left="0.85" right="0.17" top="0.3937007874015748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28.57421875" style="0" customWidth="1"/>
    <col min="2" max="2" width="20.7109375" style="0" customWidth="1"/>
    <col min="14" max="14" width="8.421875" style="0" customWidth="1"/>
  </cols>
  <sheetData>
    <row r="2" spans="1:14" s="65" customFormat="1" ht="15.75">
      <c r="A2" s="154" t="s">
        <v>121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ht="12.75" customHeight="1"/>
    <row r="4" spans="1:14" ht="15.75" hidden="1">
      <c r="A4" s="111" t="s">
        <v>27</v>
      </c>
      <c r="B4" s="186"/>
      <c r="C4" s="186"/>
      <c r="D4" s="186"/>
      <c r="E4" s="186"/>
      <c r="F4" s="182" t="s">
        <v>82</v>
      </c>
      <c r="G4" s="182"/>
      <c r="H4" s="182"/>
      <c r="I4" s="182"/>
      <c r="J4" s="182"/>
      <c r="K4" s="182"/>
      <c r="L4" s="182"/>
      <c r="M4" s="182"/>
      <c r="N4" s="183"/>
    </row>
    <row r="5" spans="1:14" ht="15.75" hidden="1">
      <c r="A5" s="103" t="s">
        <v>28</v>
      </c>
      <c r="B5" s="187"/>
      <c r="C5" s="187"/>
      <c r="D5" s="187"/>
      <c r="E5" s="187"/>
      <c r="F5" s="188">
        <v>5037002934</v>
      </c>
      <c r="G5" s="188"/>
      <c r="H5" s="188"/>
      <c r="I5" s="188"/>
      <c r="J5" s="188"/>
      <c r="K5" s="188"/>
      <c r="L5" s="188"/>
      <c r="M5" s="188"/>
      <c r="N5" s="189"/>
    </row>
    <row r="6" spans="1:14" ht="15.75" hidden="1">
      <c r="A6" s="103" t="s">
        <v>29</v>
      </c>
      <c r="B6" s="187"/>
      <c r="C6" s="187"/>
      <c r="D6" s="187"/>
      <c r="E6" s="187"/>
      <c r="F6" s="188">
        <v>503701001</v>
      </c>
      <c r="G6" s="188"/>
      <c r="H6" s="188"/>
      <c r="I6" s="188"/>
      <c r="J6" s="188"/>
      <c r="K6" s="188"/>
      <c r="L6" s="188"/>
      <c r="M6" s="188"/>
      <c r="N6" s="189"/>
    </row>
    <row r="7" spans="1:14" ht="16.5" hidden="1" thickBot="1">
      <c r="A7" s="166" t="s">
        <v>30</v>
      </c>
      <c r="B7" s="167"/>
      <c r="C7" s="167"/>
      <c r="D7" s="167"/>
      <c r="E7" s="167"/>
      <c r="F7" s="174" t="s">
        <v>66</v>
      </c>
      <c r="G7" s="174"/>
      <c r="H7" s="174"/>
      <c r="I7" s="174"/>
      <c r="J7" s="174"/>
      <c r="K7" s="174"/>
      <c r="L7" s="174"/>
      <c r="M7" s="174"/>
      <c r="N7" s="165"/>
    </row>
    <row r="8" spans="1:14" ht="16.5" thickBot="1">
      <c r="A8" s="184" t="s">
        <v>96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5"/>
    </row>
    <row r="9" spans="1:14" ht="16.5" thickBot="1">
      <c r="A9" s="119" t="s">
        <v>47</v>
      </c>
      <c r="B9" s="168" t="s">
        <v>122</v>
      </c>
      <c r="C9" s="171" t="s">
        <v>126</v>
      </c>
      <c r="D9" s="172"/>
      <c r="E9" s="172"/>
      <c r="F9" s="172"/>
      <c r="G9" s="172"/>
      <c r="H9" s="172"/>
      <c r="I9" s="172"/>
      <c r="J9" s="172"/>
      <c r="K9" s="172"/>
      <c r="L9" s="173"/>
      <c r="M9" s="175" t="s">
        <v>45</v>
      </c>
      <c r="N9" s="176"/>
    </row>
    <row r="10" spans="1:14" ht="15.75">
      <c r="A10" s="125"/>
      <c r="B10" s="169"/>
      <c r="C10" s="181" t="s">
        <v>48</v>
      </c>
      <c r="D10" s="182"/>
      <c r="E10" s="182"/>
      <c r="F10" s="182"/>
      <c r="G10" s="183"/>
      <c r="H10" s="181" t="s">
        <v>49</v>
      </c>
      <c r="I10" s="182"/>
      <c r="J10" s="182"/>
      <c r="K10" s="182"/>
      <c r="L10" s="183"/>
      <c r="M10" s="177"/>
      <c r="N10" s="178"/>
    </row>
    <row r="11" spans="1:14" ht="16.5" thickBot="1">
      <c r="A11" s="107"/>
      <c r="B11" s="170"/>
      <c r="C11" s="44" t="s">
        <v>50</v>
      </c>
      <c r="D11" s="43" t="s">
        <v>100</v>
      </c>
      <c r="E11" s="43" t="s">
        <v>97</v>
      </c>
      <c r="F11" s="43" t="s">
        <v>98</v>
      </c>
      <c r="G11" s="3" t="s">
        <v>99</v>
      </c>
      <c r="H11" s="44" t="s">
        <v>50</v>
      </c>
      <c r="I11" s="43" t="s">
        <v>100</v>
      </c>
      <c r="J11" s="43" t="s">
        <v>97</v>
      </c>
      <c r="K11" s="43" t="s">
        <v>98</v>
      </c>
      <c r="L11" s="3" t="s">
        <v>99</v>
      </c>
      <c r="M11" s="179"/>
      <c r="N11" s="180"/>
    </row>
    <row r="12" spans="1:14" ht="15.75">
      <c r="A12" s="59" t="s">
        <v>50</v>
      </c>
      <c r="B12" s="62">
        <f>SUM(B13:B13)</f>
        <v>2047</v>
      </c>
      <c r="C12" s="92">
        <f>SUM(D12:G12)</f>
        <v>3488.3357881355937</v>
      </c>
      <c r="D12" s="49">
        <f>SUM(D13:D13)</f>
        <v>0</v>
      </c>
      <c r="E12" s="49">
        <f>SUM(E13:E13)</f>
        <v>0</v>
      </c>
      <c r="F12" s="90">
        <f>SUM(F13:F13)</f>
        <v>1497.7993474576274</v>
      </c>
      <c r="G12" s="89">
        <f>SUM(G13:G13)</f>
        <v>1990.5364406779663</v>
      </c>
      <c r="H12" s="48">
        <f>SUM(I12:L12)</f>
        <v>3488.3</v>
      </c>
      <c r="I12" s="49">
        <f>SUM(I13:I13)</f>
        <v>0</v>
      </c>
      <c r="J12" s="49">
        <f>SUM(J13:J13)</f>
        <v>0</v>
      </c>
      <c r="K12" s="49">
        <f>SUM(K13:K13)</f>
        <v>0</v>
      </c>
      <c r="L12" s="17">
        <f>SUM(L13:L13)</f>
        <v>3488.3</v>
      </c>
      <c r="M12" s="160"/>
      <c r="N12" s="161"/>
    </row>
    <row r="13" spans="1:14" ht="81" customHeight="1">
      <c r="A13" s="64" t="s">
        <v>120</v>
      </c>
      <c r="B13" s="54">
        <v>2047</v>
      </c>
      <c r="C13" s="93">
        <f>SUM(D13:G13)</f>
        <v>3488.3357881355937</v>
      </c>
      <c r="D13" s="87">
        <v>0</v>
      </c>
      <c r="E13" s="87">
        <v>0</v>
      </c>
      <c r="F13" s="91">
        <f>(1587.33562+180.06761)/1.18</f>
        <v>1497.7993474576274</v>
      </c>
      <c r="G13" s="88">
        <f>2348.833/1.18</f>
        <v>1990.5364406779663</v>
      </c>
      <c r="H13" s="24">
        <f>SUM(I13:L13)</f>
        <v>3488.3</v>
      </c>
      <c r="I13" s="15">
        <v>0</v>
      </c>
      <c r="J13" s="15">
        <v>0</v>
      </c>
      <c r="K13" s="15">
        <v>0</v>
      </c>
      <c r="L13" s="16">
        <v>3488.3</v>
      </c>
      <c r="M13" s="162" t="s">
        <v>88</v>
      </c>
      <c r="N13" s="163"/>
    </row>
    <row r="14" spans="1:14" ht="16.5" thickBot="1">
      <c r="A14" s="30"/>
      <c r="B14" s="20"/>
      <c r="C14" s="38"/>
      <c r="D14" s="39"/>
      <c r="E14" s="39"/>
      <c r="F14" s="39"/>
      <c r="G14" s="13"/>
      <c r="H14" s="38"/>
      <c r="I14" s="39"/>
      <c r="J14" s="39"/>
      <c r="K14" s="39"/>
      <c r="L14" s="13"/>
      <c r="M14" s="164"/>
      <c r="N14" s="165"/>
    </row>
    <row r="15" spans="1:14" ht="40.5" customHeight="1">
      <c r="A15" s="159" t="s">
        <v>132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</sheetData>
  <sheetProtection/>
  <mergeCells count="20">
    <mergeCell ref="A2:N2"/>
    <mergeCell ref="A4:E4"/>
    <mergeCell ref="A5:E5"/>
    <mergeCell ref="A6:E6"/>
    <mergeCell ref="F4:N4"/>
    <mergeCell ref="F5:N5"/>
    <mergeCell ref="F6:N6"/>
    <mergeCell ref="A7:E7"/>
    <mergeCell ref="A9:A11"/>
    <mergeCell ref="B9:B11"/>
    <mergeCell ref="C9:L9"/>
    <mergeCell ref="F7:N7"/>
    <mergeCell ref="M9:N11"/>
    <mergeCell ref="C10:G10"/>
    <mergeCell ref="H10:L10"/>
    <mergeCell ref="A8:N8"/>
    <mergeCell ref="A15:N15"/>
    <mergeCell ref="M12:N12"/>
    <mergeCell ref="M13:N13"/>
    <mergeCell ref="M14:N14"/>
  </mergeCells>
  <printOptions/>
  <pageMargins left="0.7086614173228347" right="0.25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30.7109375" style="0" customWidth="1"/>
    <col min="5" max="5" width="26.140625" style="0" customWidth="1"/>
    <col min="9" max="9" width="4.7109375" style="0" customWidth="1"/>
    <col min="10" max="10" width="0.9921875" style="0" customWidth="1"/>
  </cols>
  <sheetData>
    <row r="2" spans="1:10" ht="36" customHeight="1">
      <c r="A2" s="110" t="s">
        <v>123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6.5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.5" customHeight="1" thickBot="1">
      <c r="A4" s="200" t="s">
        <v>27</v>
      </c>
      <c r="B4" s="201"/>
      <c r="C4" s="201"/>
      <c r="D4" s="202"/>
      <c r="E4" s="181" t="s">
        <v>65</v>
      </c>
      <c r="F4" s="182"/>
      <c r="G4" s="182"/>
      <c r="H4" s="182"/>
      <c r="I4" s="182"/>
      <c r="J4" s="183"/>
    </row>
    <row r="5" spans="1:10" ht="16.5" customHeight="1" hidden="1" thickBot="1">
      <c r="A5" s="203" t="s">
        <v>28</v>
      </c>
      <c r="B5" s="204"/>
      <c r="C5" s="204"/>
      <c r="D5" s="205"/>
      <c r="E5" s="190">
        <v>5037002934</v>
      </c>
      <c r="F5" s="188"/>
      <c r="G5" s="188"/>
      <c r="H5" s="188"/>
      <c r="I5" s="188"/>
      <c r="J5" s="189"/>
    </row>
    <row r="6" spans="1:10" ht="16.5" customHeight="1" hidden="1" thickBot="1">
      <c r="A6" s="203" t="s">
        <v>29</v>
      </c>
      <c r="B6" s="204"/>
      <c r="C6" s="204"/>
      <c r="D6" s="205"/>
      <c r="E6" s="190">
        <v>503701001</v>
      </c>
      <c r="F6" s="188"/>
      <c r="G6" s="188"/>
      <c r="H6" s="188"/>
      <c r="I6" s="188"/>
      <c r="J6" s="189"/>
    </row>
    <row r="7" spans="1:10" ht="16.5" customHeight="1" hidden="1" thickBot="1">
      <c r="A7" s="203" t="s">
        <v>30</v>
      </c>
      <c r="B7" s="204"/>
      <c r="C7" s="204"/>
      <c r="D7" s="205"/>
      <c r="E7" s="190" t="s">
        <v>70</v>
      </c>
      <c r="F7" s="188"/>
      <c r="G7" s="188"/>
      <c r="H7" s="188"/>
      <c r="I7" s="188"/>
      <c r="J7" s="189"/>
    </row>
    <row r="8" spans="1:10" ht="16.5" hidden="1" thickBot="1">
      <c r="A8" s="206" t="s">
        <v>43</v>
      </c>
      <c r="B8" s="207"/>
      <c r="C8" s="207"/>
      <c r="D8" s="208"/>
      <c r="E8" s="164" t="s">
        <v>86</v>
      </c>
      <c r="F8" s="174"/>
      <c r="G8" s="174"/>
      <c r="H8" s="174"/>
      <c r="I8" s="174"/>
      <c r="J8" s="165"/>
    </row>
    <row r="9" spans="1:10" ht="33" customHeight="1" hidden="1" thickBo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7.5" customHeight="1">
      <c r="A10" s="191" t="s">
        <v>75</v>
      </c>
      <c r="B10" s="192"/>
      <c r="C10" s="192"/>
      <c r="D10" s="192"/>
      <c r="E10" s="192"/>
      <c r="F10" s="192"/>
      <c r="G10" s="192"/>
      <c r="H10" s="192"/>
      <c r="I10" s="192"/>
      <c r="J10" s="193"/>
    </row>
    <row r="11" spans="1:10" ht="12" customHeight="1" hidden="1">
      <c r="A11" s="194"/>
      <c r="B11" s="195"/>
      <c r="C11" s="195"/>
      <c r="D11" s="195"/>
      <c r="E11" s="195"/>
      <c r="F11" s="195"/>
      <c r="G11" s="195"/>
      <c r="H11" s="195"/>
      <c r="I11" s="195"/>
      <c r="J11" s="196"/>
    </row>
    <row r="12" spans="1:10" ht="14.25" customHeight="1" hidden="1">
      <c r="A12" s="194"/>
      <c r="B12" s="195"/>
      <c r="C12" s="195"/>
      <c r="D12" s="195"/>
      <c r="E12" s="195"/>
      <c r="F12" s="195"/>
      <c r="G12" s="195"/>
      <c r="H12" s="195"/>
      <c r="I12" s="195"/>
      <c r="J12" s="196"/>
    </row>
    <row r="13" spans="1:10" ht="14.25" customHeight="1" hidden="1">
      <c r="A13" s="194"/>
      <c r="B13" s="195"/>
      <c r="C13" s="195"/>
      <c r="D13" s="195"/>
      <c r="E13" s="195"/>
      <c r="F13" s="195"/>
      <c r="G13" s="195"/>
      <c r="H13" s="195"/>
      <c r="I13" s="195"/>
      <c r="J13" s="196"/>
    </row>
    <row r="14" spans="1:10" ht="14.25" customHeight="1" hidden="1">
      <c r="A14" s="194"/>
      <c r="B14" s="195"/>
      <c r="C14" s="195"/>
      <c r="D14" s="195"/>
      <c r="E14" s="195"/>
      <c r="F14" s="195"/>
      <c r="G14" s="195"/>
      <c r="H14" s="195"/>
      <c r="I14" s="195"/>
      <c r="J14" s="196"/>
    </row>
    <row r="15" spans="1:10" ht="14.25" customHeight="1" hidden="1">
      <c r="A15" s="194"/>
      <c r="B15" s="195"/>
      <c r="C15" s="195"/>
      <c r="D15" s="195"/>
      <c r="E15" s="195"/>
      <c r="F15" s="195"/>
      <c r="G15" s="195"/>
      <c r="H15" s="195"/>
      <c r="I15" s="195"/>
      <c r="J15" s="196"/>
    </row>
    <row r="16" spans="1:10" ht="14.25" customHeight="1" hidden="1">
      <c r="A16" s="194"/>
      <c r="B16" s="195"/>
      <c r="C16" s="195"/>
      <c r="D16" s="195"/>
      <c r="E16" s="195"/>
      <c r="F16" s="195"/>
      <c r="G16" s="195"/>
      <c r="H16" s="195"/>
      <c r="I16" s="195"/>
      <c r="J16" s="196"/>
    </row>
    <row r="17" spans="1:10" ht="14.25" customHeight="1" hidden="1">
      <c r="A17" s="194"/>
      <c r="B17" s="195"/>
      <c r="C17" s="195"/>
      <c r="D17" s="195"/>
      <c r="E17" s="195"/>
      <c r="F17" s="195"/>
      <c r="G17" s="195"/>
      <c r="H17" s="195"/>
      <c r="I17" s="195"/>
      <c r="J17" s="196"/>
    </row>
    <row r="18" spans="1:10" ht="14.25" customHeight="1" hidden="1">
      <c r="A18" s="194"/>
      <c r="B18" s="195"/>
      <c r="C18" s="195"/>
      <c r="D18" s="195"/>
      <c r="E18" s="195"/>
      <c r="F18" s="195"/>
      <c r="G18" s="195"/>
      <c r="H18" s="195"/>
      <c r="I18" s="195"/>
      <c r="J18" s="196"/>
    </row>
    <row r="19" spans="1:10" ht="14.25" customHeight="1" hidden="1">
      <c r="A19" s="194"/>
      <c r="B19" s="195"/>
      <c r="C19" s="195"/>
      <c r="D19" s="195"/>
      <c r="E19" s="195"/>
      <c r="F19" s="195"/>
      <c r="G19" s="195"/>
      <c r="H19" s="195"/>
      <c r="I19" s="195"/>
      <c r="J19" s="196"/>
    </row>
    <row r="20" spans="1:10" ht="14.25" customHeight="1" hidden="1">
      <c r="A20" s="194"/>
      <c r="B20" s="195"/>
      <c r="C20" s="195"/>
      <c r="D20" s="195"/>
      <c r="E20" s="195"/>
      <c r="F20" s="195"/>
      <c r="G20" s="195"/>
      <c r="H20" s="195"/>
      <c r="I20" s="195"/>
      <c r="J20" s="196"/>
    </row>
    <row r="21" spans="1:10" ht="14.25" customHeight="1" hidden="1">
      <c r="A21" s="194"/>
      <c r="B21" s="195"/>
      <c r="C21" s="195"/>
      <c r="D21" s="195"/>
      <c r="E21" s="195"/>
      <c r="F21" s="195"/>
      <c r="G21" s="195"/>
      <c r="H21" s="195"/>
      <c r="I21" s="195"/>
      <c r="J21" s="196"/>
    </row>
    <row r="22" spans="1:10" ht="14.25" customHeight="1" hidden="1">
      <c r="A22" s="194"/>
      <c r="B22" s="195"/>
      <c r="C22" s="195"/>
      <c r="D22" s="195"/>
      <c r="E22" s="195"/>
      <c r="F22" s="195"/>
      <c r="G22" s="195"/>
      <c r="H22" s="195"/>
      <c r="I22" s="195"/>
      <c r="J22" s="196"/>
    </row>
    <row r="23" spans="1:10" ht="14.25" customHeight="1">
      <c r="A23" s="194"/>
      <c r="B23" s="195"/>
      <c r="C23" s="195"/>
      <c r="D23" s="195"/>
      <c r="E23" s="195"/>
      <c r="F23" s="195"/>
      <c r="G23" s="195"/>
      <c r="H23" s="195"/>
      <c r="I23" s="195"/>
      <c r="J23" s="196"/>
    </row>
    <row r="24" spans="1:10" ht="14.25" customHeight="1">
      <c r="A24" s="194"/>
      <c r="B24" s="195"/>
      <c r="C24" s="195"/>
      <c r="D24" s="195"/>
      <c r="E24" s="195"/>
      <c r="F24" s="195"/>
      <c r="G24" s="195"/>
      <c r="H24" s="195"/>
      <c r="I24" s="195"/>
      <c r="J24" s="196"/>
    </row>
    <row r="25" spans="1:10" ht="34.5" customHeight="1">
      <c r="A25" s="194"/>
      <c r="B25" s="195"/>
      <c r="C25" s="195"/>
      <c r="D25" s="195"/>
      <c r="E25" s="195"/>
      <c r="F25" s="195"/>
      <c r="G25" s="195"/>
      <c r="H25" s="195"/>
      <c r="I25" s="195"/>
      <c r="J25" s="196"/>
    </row>
    <row r="26" spans="1:10" ht="45" customHeight="1" thickBot="1">
      <c r="A26" s="197"/>
      <c r="B26" s="198"/>
      <c r="C26" s="198"/>
      <c r="D26" s="198"/>
      <c r="E26" s="198"/>
      <c r="F26" s="198"/>
      <c r="G26" s="198"/>
      <c r="H26" s="198"/>
      <c r="I26" s="198"/>
      <c r="J26" s="199"/>
    </row>
    <row r="27" spans="1:10" ht="15.75">
      <c r="A27" s="12"/>
      <c r="B27" s="12"/>
      <c r="C27" s="12"/>
      <c r="D27" s="12"/>
      <c r="E27" s="12"/>
      <c r="F27" s="12"/>
      <c r="G27" s="12"/>
      <c r="H27" s="12"/>
      <c r="I27" s="12"/>
      <c r="J27" s="12"/>
    </row>
  </sheetData>
  <sheetProtection/>
  <mergeCells count="12">
    <mergeCell ref="E4:J4"/>
    <mergeCell ref="E6:J6"/>
    <mergeCell ref="E7:J7"/>
    <mergeCell ref="E8:J8"/>
    <mergeCell ref="A2:J2"/>
    <mergeCell ref="A10:J26"/>
    <mergeCell ref="A4:D4"/>
    <mergeCell ref="A5:D5"/>
    <mergeCell ref="A6:D6"/>
    <mergeCell ref="A7:D7"/>
    <mergeCell ref="A8:D8"/>
    <mergeCell ref="E5:J5"/>
  </mergeCells>
  <printOptions/>
  <pageMargins left="0.43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zoomScalePageLayoutView="0" workbookViewId="0" topLeftCell="A2">
      <selection activeCell="I15" sqref="I14:I15"/>
    </sheetView>
  </sheetViews>
  <sheetFormatPr defaultColWidth="9.140625" defaultRowHeight="15"/>
  <cols>
    <col min="1" max="1" width="40.7109375" style="0" customWidth="1"/>
  </cols>
  <sheetData>
    <row r="1" ht="14.25" hidden="1"/>
    <row r="2" spans="1:8" ht="33.75" customHeight="1">
      <c r="A2" s="110" t="s">
        <v>92</v>
      </c>
      <c r="B2" s="110"/>
      <c r="C2" s="110"/>
      <c r="D2" s="110"/>
      <c r="E2" s="110"/>
      <c r="F2" s="110"/>
      <c r="G2" s="110"/>
      <c r="H2" s="110"/>
    </row>
    <row r="3" spans="1:8" ht="3.75" customHeight="1" thickBot="1">
      <c r="A3" s="11"/>
      <c r="B3" s="11"/>
      <c r="C3" s="11"/>
      <c r="D3" s="11"/>
      <c r="E3" s="11"/>
      <c r="F3" s="11"/>
      <c r="G3" s="11"/>
      <c r="H3" s="11"/>
    </row>
    <row r="4" spans="1:8" ht="2.25" customHeight="1" thickBot="1">
      <c r="A4" s="25" t="s">
        <v>27</v>
      </c>
      <c r="B4" s="181" t="s">
        <v>65</v>
      </c>
      <c r="C4" s="182"/>
      <c r="D4" s="182"/>
      <c r="E4" s="182"/>
      <c r="F4" s="182"/>
      <c r="G4" s="182"/>
      <c r="H4" s="223"/>
    </row>
    <row r="5" spans="1:8" ht="16.5" customHeight="1" hidden="1" thickBot="1">
      <c r="A5" s="26" t="s">
        <v>28</v>
      </c>
      <c r="B5" s="190">
        <v>5037002934</v>
      </c>
      <c r="C5" s="188"/>
      <c r="D5" s="188"/>
      <c r="E5" s="188"/>
      <c r="F5" s="188"/>
      <c r="G5" s="188"/>
      <c r="H5" s="209"/>
    </row>
    <row r="6" spans="1:8" ht="16.5" customHeight="1" hidden="1" thickBot="1">
      <c r="A6" s="26" t="s">
        <v>29</v>
      </c>
      <c r="B6" s="190">
        <v>503701001</v>
      </c>
      <c r="C6" s="188"/>
      <c r="D6" s="188"/>
      <c r="E6" s="188"/>
      <c r="F6" s="188"/>
      <c r="G6" s="188"/>
      <c r="H6" s="209"/>
    </row>
    <row r="7" spans="1:8" ht="16.5" customHeight="1" hidden="1" thickBot="1">
      <c r="A7" s="30" t="s">
        <v>43</v>
      </c>
      <c r="B7" s="164">
        <v>2011</v>
      </c>
      <c r="C7" s="174"/>
      <c r="D7" s="174"/>
      <c r="E7" s="174"/>
      <c r="F7" s="174"/>
      <c r="G7" s="174"/>
      <c r="H7" s="210"/>
    </row>
    <row r="8" spans="1:8" ht="66" customHeight="1">
      <c r="A8" s="50" t="s">
        <v>44</v>
      </c>
      <c r="B8" s="113" t="s">
        <v>71</v>
      </c>
      <c r="C8" s="211"/>
      <c r="D8" s="211"/>
      <c r="E8" s="211"/>
      <c r="F8" s="211"/>
      <c r="G8" s="211"/>
      <c r="H8" s="114"/>
    </row>
    <row r="9" spans="1:8" ht="20.25" customHeight="1">
      <c r="A9" s="51" t="s">
        <v>23</v>
      </c>
      <c r="B9" s="212" t="s">
        <v>72</v>
      </c>
      <c r="C9" s="213"/>
      <c r="D9" s="213"/>
      <c r="E9" s="213"/>
      <c r="F9" s="213"/>
      <c r="G9" s="213"/>
      <c r="H9" s="214"/>
    </row>
    <row r="10" spans="1:8" ht="21.75" customHeight="1">
      <c r="A10" s="51" t="s">
        <v>24</v>
      </c>
      <c r="B10" s="212" t="s">
        <v>66</v>
      </c>
      <c r="C10" s="213"/>
      <c r="D10" s="213"/>
      <c r="E10" s="213"/>
      <c r="F10" s="213"/>
      <c r="G10" s="213"/>
      <c r="H10" s="214"/>
    </row>
    <row r="11" spans="1:8" ht="19.5" customHeight="1">
      <c r="A11" s="51" t="s">
        <v>25</v>
      </c>
      <c r="B11" s="215" t="s">
        <v>102</v>
      </c>
      <c r="C11" s="213"/>
      <c r="D11" s="213"/>
      <c r="E11" s="213"/>
      <c r="F11" s="213"/>
      <c r="G11" s="213"/>
      <c r="H11" s="214"/>
    </row>
    <row r="12" spans="1:8" ht="18" customHeight="1" thickBot="1">
      <c r="A12" s="52" t="s">
        <v>26</v>
      </c>
      <c r="B12" s="216" t="s">
        <v>73</v>
      </c>
      <c r="C12" s="217"/>
      <c r="D12" s="217"/>
      <c r="E12" s="217"/>
      <c r="F12" s="217"/>
      <c r="G12" s="217"/>
      <c r="H12" s="218"/>
    </row>
    <row r="13" spans="1:8" ht="16.5" thickBot="1">
      <c r="A13" s="12"/>
      <c r="B13" s="12"/>
      <c r="C13" s="12"/>
      <c r="D13" s="12"/>
      <c r="E13" s="12"/>
      <c r="F13" s="12"/>
      <c r="G13" s="12"/>
      <c r="H13" s="12"/>
    </row>
    <row r="14" spans="1:8" ht="32.25" customHeight="1">
      <c r="A14" s="111" t="s">
        <v>76</v>
      </c>
      <c r="B14" s="186"/>
      <c r="C14" s="186"/>
      <c r="D14" s="186"/>
      <c r="E14" s="186"/>
      <c r="F14" s="186"/>
      <c r="G14" s="186"/>
      <c r="H14" s="186"/>
    </row>
    <row r="15" spans="1:8" ht="90" customHeight="1">
      <c r="A15" s="121" t="s">
        <v>77</v>
      </c>
      <c r="B15" s="219"/>
      <c r="C15" s="219"/>
      <c r="D15" s="219"/>
      <c r="E15" s="219"/>
      <c r="F15" s="219"/>
      <c r="G15" s="219"/>
      <c r="H15" s="220"/>
    </row>
    <row r="16" spans="1:8" ht="98.25" customHeight="1" thickBot="1">
      <c r="A16" s="221" t="s">
        <v>104</v>
      </c>
      <c r="B16" s="222"/>
      <c r="C16" s="222"/>
      <c r="D16" s="222"/>
      <c r="E16" s="222"/>
      <c r="F16" s="222"/>
      <c r="G16" s="222"/>
      <c r="H16" s="222"/>
    </row>
    <row r="17" spans="1:8" ht="15.75">
      <c r="A17" s="12"/>
      <c r="B17" s="12"/>
      <c r="C17" s="12"/>
      <c r="D17" s="12"/>
      <c r="E17" s="12"/>
      <c r="F17" s="12"/>
      <c r="G17" s="12"/>
      <c r="H17" s="12"/>
    </row>
    <row r="18" spans="1:8" ht="32.25" customHeight="1">
      <c r="A18" s="148"/>
      <c r="B18" s="148"/>
      <c r="C18" s="148"/>
      <c r="D18" s="148"/>
      <c r="E18" s="148"/>
      <c r="F18" s="148"/>
      <c r="G18" s="148"/>
      <c r="H18" s="148"/>
    </row>
  </sheetData>
  <sheetProtection/>
  <mergeCells count="14">
    <mergeCell ref="A2:H2"/>
    <mergeCell ref="A18:H18"/>
    <mergeCell ref="B10:H10"/>
    <mergeCell ref="B11:H11"/>
    <mergeCell ref="B12:H12"/>
    <mergeCell ref="A14:H14"/>
    <mergeCell ref="A15:H15"/>
    <mergeCell ref="A16:H16"/>
    <mergeCell ref="B4:H4"/>
    <mergeCell ref="B9:H9"/>
    <mergeCell ref="B5:H5"/>
    <mergeCell ref="B6:H6"/>
    <mergeCell ref="B7:H7"/>
    <mergeCell ref="B8:H8"/>
  </mergeCells>
  <hyperlinks>
    <hyperlink ref="B12" r:id="rId1" display="www.protep.ru"/>
    <hyperlink ref="B11" r:id="rId2" display="protep@yandex.ru"/>
  </hyperlinks>
  <printOptions/>
  <pageMargins left="0.81" right="0.32" top="0.66" bottom="0.41" header="0.31496062992125984" footer="0.31496062992125984"/>
  <pageSetup fitToHeight="0" fitToWidth="1"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5</cp:lastModifiedBy>
  <cp:lastPrinted>2013-03-07T08:30:05Z</cp:lastPrinted>
  <dcterms:created xsi:type="dcterms:W3CDTF">2010-02-17T08:51:56Z</dcterms:created>
  <dcterms:modified xsi:type="dcterms:W3CDTF">2013-03-07T08:54:36Z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