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0770" windowHeight="7290" activeTab="1"/>
  </bookViews>
  <sheets>
    <sheet name="Лист1" sheetId="1" r:id="rId1"/>
    <sheet name="протоколы" sheetId="2" r:id="rId2"/>
  </sheets>
  <definedNames/>
  <calcPr fullCalcOnLoad="1"/>
</workbook>
</file>

<file path=xl/sharedStrings.xml><?xml version="1.0" encoding="utf-8"?>
<sst xmlns="http://schemas.openxmlformats.org/spreadsheetml/2006/main" count="1326" uniqueCount="168">
  <si>
    <t>Шифр_____________________________</t>
  </si>
  <si>
    <t xml:space="preserve">  Шифр_____________________________</t>
  </si>
  <si>
    <t>№</t>
  </si>
  <si>
    <t>Работающие</t>
  </si>
  <si>
    <t>Резервные</t>
  </si>
  <si>
    <t xml:space="preserve">                          (наименование предприятия)</t>
  </si>
  <si>
    <r>
      <t xml:space="preserve">Питающий центр   </t>
    </r>
    <r>
      <rPr>
        <b/>
        <u val="single"/>
        <sz val="11"/>
        <rFont val="Times New Roman"/>
        <family val="1"/>
      </rPr>
      <t xml:space="preserve">п/ст "Протвино"   497  </t>
    </r>
  </si>
  <si>
    <r>
      <t xml:space="preserve">  </t>
    </r>
    <r>
      <rPr>
        <u val="single"/>
        <sz val="11"/>
        <rFont val="Times New Roman"/>
        <family val="1"/>
      </rPr>
      <t xml:space="preserve">Питающий центр   </t>
    </r>
    <r>
      <rPr>
        <b/>
        <u val="single"/>
        <sz val="11"/>
        <rFont val="Times New Roman"/>
        <family val="1"/>
      </rPr>
      <t xml:space="preserve">п/ст "Протвино"   497  </t>
    </r>
  </si>
  <si>
    <t>п/п</t>
  </si>
  <si>
    <t>Наименование</t>
  </si>
  <si>
    <t>шт.</t>
  </si>
  <si>
    <t>суммарная мощность</t>
  </si>
  <si>
    <t>г. Протвино, Московской обл., Институтское шоссе, д.6</t>
  </si>
  <si>
    <r>
      <t xml:space="preserve">№ фидера      </t>
    </r>
    <r>
      <rPr>
        <b/>
        <u val="single"/>
        <sz val="11"/>
        <rFont val="Times New Roman"/>
        <family val="1"/>
      </rPr>
      <t>6    РП - 5/50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</si>
  <si>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>33    ______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</si>
  <si>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>2    РП - Западный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</si>
  <si>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 xml:space="preserve">1    РП - 7     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</si>
  <si>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>24   РП - 7</t>
    </r>
    <r>
      <rPr>
        <u val="single"/>
        <sz val="11"/>
        <rFont val="Times New Roman"/>
        <family val="1"/>
      </rPr>
      <t xml:space="preserve">                               </t>
    </r>
  </si>
  <si>
    <r>
      <t>№ фидера    _</t>
    </r>
    <r>
      <rPr>
        <b/>
        <u val="single"/>
        <sz val="11"/>
        <rFont val="Times New Roman"/>
        <family val="1"/>
      </rPr>
      <t>5    РП - 7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</si>
  <si>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>23    РП - 7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</si>
  <si>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>2    РП - 7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</si>
  <si>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 xml:space="preserve">2    КТП - Гараж </t>
    </r>
    <r>
      <rPr>
        <u val="single"/>
        <sz val="11"/>
        <rFont val="Times New Roman"/>
        <family val="1"/>
      </rPr>
      <t xml:space="preserve">                    </t>
    </r>
  </si>
  <si>
    <r>
      <t>№ фидера    _</t>
    </r>
    <r>
      <rPr>
        <b/>
        <u val="single"/>
        <sz val="11"/>
        <rFont val="Times New Roman"/>
        <family val="1"/>
      </rPr>
      <t xml:space="preserve">3    РП - 8     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</si>
  <si>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>25    РП - 8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</si>
  <si>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 xml:space="preserve">43                 </t>
    </r>
    <r>
      <rPr>
        <u val="single"/>
        <sz val="11"/>
        <rFont val="Times New Roman"/>
        <family val="1"/>
      </rPr>
      <t xml:space="preserve">                           </t>
    </r>
  </si>
  <si>
    <r>
      <t>№ фидера    _</t>
    </r>
    <r>
      <rPr>
        <b/>
        <u val="single"/>
        <sz val="11"/>
        <rFont val="Times New Roman"/>
        <family val="1"/>
      </rPr>
      <t xml:space="preserve">76                  </t>
    </r>
    <r>
      <rPr>
        <u val="single"/>
        <sz val="11"/>
        <rFont val="Times New Roman"/>
        <family val="1"/>
      </rPr>
      <t xml:space="preserve">                          </t>
    </r>
  </si>
  <si>
    <r>
      <t>№ фидера    _</t>
    </r>
    <r>
      <rPr>
        <b/>
        <u val="single"/>
        <sz val="11"/>
        <rFont val="Times New Roman"/>
        <family val="1"/>
      </rPr>
      <t xml:space="preserve">80                 </t>
    </r>
    <r>
      <rPr>
        <u val="single"/>
        <sz val="11"/>
        <rFont val="Times New Roman"/>
        <family val="1"/>
      </rPr>
      <t xml:space="preserve">                           </t>
    </r>
  </si>
  <si>
    <t>кВА, кВт</t>
  </si>
  <si>
    <t xml:space="preserve">                                            (адрес)</t>
  </si>
  <si>
    <t>Трансформаторы</t>
  </si>
  <si>
    <t>_______________________________________________</t>
  </si>
  <si>
    <t>____________________________________________</t>
  </si>
  <si>
    <t>а) головные 110-35, 10-6 кВ</t>
  </si>
  <si>
    <t xml:space="preserve">                   (ведомственная принадлежность)</t>
  </si>
  <si>
    <t>б) рабочие 10-6, 10-0,4 кВ</t>
  </si>
  <si>
    <r>
      <t xml:space="preserve">     </t>
    </r>
    <r>
      <rPr>
        <b/>
        <sz val="11"/>
        <rFont val="Times New Roman"/>
        <family val="1"/>
      </rPr>
      <t xml:space="preserve"> ПРОТОКОЛ</t>
    </r>
    <r>
      <rPr>
        <sz val="11"/>
        <rFont val="Times New Roman"/>
        <family val="1"/>
      </rPr>
      <t xml:space="preserve"> (первичный)</t>
    </r>
  </si>
  <si>
    <t>Высоковольтные эл.двигатели</t>
  </si>
  <si>
    <t>записей показаний электросчетчиков и вольтметров, а также определений нагрузок и тангенса "фи"</t>
  </si>
  <si>
    <r>
      <t xml:space="preserve">     </t>
    </r>
    <r>
      <rPr>
        <b/>
        <sz val="11"/>
        <rFont val="Times New Roman"/>
        <family val="1"/>
      </rPr>
      <t xml:space="preserve"> ПРОТОКОЛ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(суммарный)</t>
    </r>
  </si>
  <si>
    <t>а) асинхронные</t>
  </si>
  <si>
    <t>б) синхронные</t>
  </si>
  <si>
    <t>в целом по предприятию</t>
  </si>
  <si>
    <t>Синхронные эл.двигатели</t>
  </si>
  <si>
    <r>
      <t xml:space="preserve">Измерительные трансформаторы тока </t>
    </r>
    <r>
      <rPr>
        <u val="single"/>
        <sz val="11"/>
        <rFont val="Times New Roman"/>
        <family val="1"/>
      </rPr>
      <t xml:space="preserve">    150/5    </t>
    </r>
    <r>
      <rPr>
        <sz val="11"/>
        <rFont val="Times New Roman"/>
        <family val="1"/>
      </rPr>
      <t xml:space="preserve"> ампер,  напряжения </t>
    </r>
    <r>
      <rPr>
        <u val="single"/>
        <sz val="11"/>
        <rFont val="Times New Roman"/>
        <family val="1"/>
      </rPr>
      <t xml:space="preserve">    10000/100     </t>
    </r>
    <r>
      <rPr>
        <sz val="11"/>
        <rFont val="Times New Roman"/>
        <family val="1"/>
      </rPr>
      <t xml:space="preserve"> вольт</t>
    </r>
  </si>
  <si>
    <r>
      <t xml:space="preserve">Измерительные трансформаторы тока </t>
    </r>
    <r>
      <rPr>
        <u val="single"/>
        <sz val="11"/>
        <rFont val="Times New Roman"/>
        <family val="1"/>
      </rPr>
      <t xml:space="preserve">    400/5    </t>
    </r>
    <r>
      <rPr>
        <sz val="11"/>
        <rFont val="Times New Roman"/>
        <family val="1"/>
      </rPr>
      <t xml:space="preserve"> ампер,  напряжения </t>
    </r>
    <r>
      <rPr>
        <u val="single"/>
        <sz val="11"/>
        <rFont val="Times New Roman"/>
        <family val="1"/>
      </rPr>
      <t xml:space="preserve">    10000/100     </t>
    </r>
    <r>
      <rPr>
        <sz val="11"/>
        <rFont val="Times New Roman"/>
        <family val="1"/>
      </rPr>
      <t xml:space="preserve"> вольт</t>
    </r>
  </si>
  <si>
    <r>
      <t xml:space="preserve">Измерительные трансформаторы тока </t>
    </r>
    <r>
      <rPr>
        <u val="single"/>
        <sz val="11"/>
        <rFont val="Times New Roman"/>
        <family val="1"/>
      </rPr>
      <t xml:space="preserve">    100/5    </t>
    </r>
    <r>
      <rPr>
        <sz val="11"/>
        <rFont val="Times New Roman"/>
        <family val="1"/>
      </rPr>
      <t xml:space="preserve"> ампер,  напряжения </t>
    </r>
    <r>
      <rPr>
        <u val="single"/>
        <sz val="11"/>
        <rFont val="Times New Roman"/>
        <family val="1"/>
      </rPr>
      <t xml:space="preserve">    10000/100     </t>
    </r>
    <r>
      <rPr>
        <sz val="11"/>
        <rFont val="Times New Roman"/>
        <family val="1"/>
      </rPr>
      <t xml:space="preserve"> вольт</t>
    </r>
  </si>
  <si>
    <r>
      <t xml:space="preserve">Измерительные трансформаторы тока </t>
    </r>
    <r>
      <rPr>
        <u val="single"/>
        <sz val="11"/>
        <rFont val="Times New Roman"/>
        <family val="1"/>
      </rPr>
      <t xml:space="preserve">    200/5    </t>
    </r>
    <r>
      <rPr>
        <sz val="11"/>
        <rFont val="Times New Roman"/>
        <family val="1"/>
      </rPr>
      <t xml:space="preserve"> ампер,  напряжения </t>
    </r>
    <r>
      <rPr>
        <u val="single"/>
        <sz val="11"/>
        <rFont val="Times New Roman"/>
        <family val="1"/>
      </rPr>
      <t xml:space="preserve">    10000/100     </t>
    </r>
    <r>
      <rPr>
        <sz val="11"/>
        <rFont val="Times New Roman"/>
        <family val="1"/>
      </rPr>
      <t xml:space="preserve"> вольт</t>
    </r>
  </si>
  <si>
    <r>
      <t xml:space="preserve">Измерительные трансформаторы тока </t>
    </r>
    <r>
      <rPr>
        <u val="single"/>
        <sz val="11"/>
        <rFont val="Times New Roman"/>
        <family val="1"/>
      </rPr>
      <t xml:space="preserve">    75/5    </t>
    </r>
    <r>
      <rPr>
        <sz val="11"/>
        <rFont val="Times New Roman"/>
        <family val="1"/>
      </rPr>
      <t xml:space="preserve"> ампер,  напряжения </t>
    </r>
    <r>
      <rPr>
        <u val="single"/>
        <sz val="11"/>
        <rFont val="Times New Roman"/>
        <family val="1"/>
      </rPr>
      <t xml:space="preserve">    10000/100     </t>
    </r>
    <r>
      <rPr>
        <sz val="11"/>
        <rFont val="Times New Roman"/>
        <family val="1"/>
      </rPr>
      <t xml:space="preserve"> вольт</t>
    </r>
  </si>
  <si>
    <r>
      <t xml:space="preserve">Измерительные трансформаторы тока </t>
    </r>
    <r>
      <rPr>
        <u val="single"/>
        <sz val="11"/>
        <rFont val="Times New Roman"/>
        <family val="1"/>
      </rPr>
      <t xml:space="preserve">    1000/5    </t>
    </r>
    <r>
      <rPr>
        <sz val="11"/>
        <rFont val="Times New Roman"/>
        <family val="1"/>
      </rPr>
      <t xml:space="preserve"> ампер,  напряжения </t>
    </r>
    <r>
      <rPr>
        <u val="single"/>
        <sz val="11"/>
        <rFont val="Times New Roman"/>
        <family val="1"/>
      </rPr>
      <t xml:space="preserve">    10000/100     </t>
    </r>
    <r>
      <rPr>
        <sz val="11"/>
        <rFont val="Times New Roman"/>
        <family val="1"/>
      </rPr>
      <t xml:space="preserve"> вольт</t>
    </r>
  </si>
  <si>
    <r>
      <t xml:space="preserve">Измерительные трансформаторы тока </t>
    </r>
    <r>
      <rPr>
        <u val="single"/>
        <sz val="11"/>
        <rFont val="Times New Roman"/>
        <family val="1"/>
      </rPr>
      <t xml:space="preserve">    300/5    </t>
    </r>
    <r>
      <rPr>
        <sz val="11"/>
        <rFont val="Times New Roman"/>
        <family val="1"/>
      </rPr>
      <t xml:space="preserve"> ампер,  напряжения </t>
    </r>
    <r>
      <rPr>
        <u val="single"/>
        <sz val="11"/>
        <rFont val="Times New Roman"/>
        <family val="1"/>
      </rPr>
      <t xml:space="preserve">    10000/100     </t>
    </r>
    <r>
      <rPr>
        <sz val="11"/>
        <rFont val="Times New Roman"/>
        <family val="1"/>
      </rPr>
      <t xml:space="preserve"> вольт</t>
    </r>
  </si>
  <si>
    <t>напряжением до 1000В</t>
  </si>
  <si>
    <r>
      <t xml:space="preserve">Счётчик активной и реактивной энергии: тип  </t>
    </r>
    <r>
      <rPr>
        <b/>
        <u val="single"/>
        <sz val="10"/>
        <rFont val="Times New Roman"/>
        <family val="1"/>
      </rPr>
      <t>Меркурий 230ART-00</t>
    </r>
  </si>
  <si>
    <t>Полная мощность                       кВА</t>
  </si>
  <si>
    <t>Показание вольтметра в вольтах    в стороне</t>
  </si>
  <si>
    <t>Мощность включения компенсирующих устройств                     квар</t>
  </si>
  <si>
    <t>Время  записи, часы</t>
  </si>
  <si>
    <t xml:space="preserve">Суммарный расход </t>
  </si>
  <si>
    <t>tg(f)</t>
  </si>
  <si>
    <t>cos(f)</t>
  </si>
  <si>
    <t>Полная мощность кВА</t>
  </si>
  <si>
    <t xml:space="preserve">Время  </t>
  </si>
  <si>
    <t xml:space="preserve">                №</t>
  </si>
  <si>
    <t xml:space="preserve">           00116614          </t>
  </si>
  <si>
    <t xml:space="preserve">    00116645        </t>
  </si>
  <si>
    <t xml:space="preserve">    00116660     </t>
  </si>
  <si>
    <t xml:space="preserve">    00116662     </t>
  </si>
  <si>
    <t xml:space="preserve">    00116620     </t>
  </si>
  <si>
    <t xml:space="preserve">    00116663     </t>
  </si>
  <si>
    <t xml:space="preserve">    00116604      </t>
  </si>
  <si>
    <t xml:space="preserve">    00116601     </t>
  </si>
  <si>
    <t xml:space="preserve">    00116664     </t>
  </si>
  <si>
    <t xml:space="preserve">    00116650         </t>
  </si>
  <si>
    <t xml:space="preserve">    00116602       </t>
  </si>
  <si>
    <t xml:space="preserve">    00116603      </t>
  </si>
  <si>
    <t xml:space="preserve">    00116656      </t>
  </si>
  <si>
    <t xml:space="preserve">    00116582     </t>
  </si>
  <si>
    <t xml:space="preserve">    00116634     </t>
  </si>
  <si>
    <t>электроэнергии за 1 час</t>
  </si>
  <si>
    <t>записи,</t>
  </si>
  <si>
    <r>
      <t xml:space="preserve">                                                      </t>
    </r>
    <r>
      <rPr>
        <sz val="10"/>
        <rFont val="Times New Roman"/>
        <family val="1"/>
      </rPr>
      <t xml:space="preserve">а </t>
    </r>
    <r>
      <rPr>
        <u val="single"/>
        <sz val="10"/>
        <rFont val="Times New Roman"/>
        <family val="1"/>
      </rPr>
      <t xml:space="preserve">                                                         </t>
    </r>
    <r>
      <rPr>
        <sz val="10"/>
        <rFont val="Times New Roman"/>
        <family val="1"/>
      </rPr>
      <t xml:space="preserve"> в</t>
    </r>
  </si>
  <si>
    <t>Активной кВт</t>
  </si>
  <si>
    <t>Реактивной квар</t>
  </si>
  <si>
    <t>часы</t>
  </si>
  <si>
    <t>Расчетный коэффициент</t>
  </si>
  <si>
    <t>показание    счетчика АЭ</t>
  </si>
  <si>
    <t>разность показаний</t>
  </si>
  <si>
    <t>расход за час (кВт.ч)</t>
  </si>
  <si>
    <t>показание    счетчика РЭ</t>
  </si>
  <si>
    <t>расход за час (квар.ч)</t>
  </si>
  <si>
    <t>в/н</t>
  </si>
  <si>
    <t>н/н</t>
  </si>
  <si>
    <t>Кол-во</t>
  </si>
  <si>
    <t>квар</t>
  </si>
  <si>
    <t>в т.ч. с автом.</t>
  </si>
  <si>
    <t>0.00</t>
  </si>
  <si>
    <t>батарей</t>
  </si>
  <si>
    <t>регулир.</t>
  </si>
  <si>
    <t>1.00</t>
  </si>
  <si>
    <t>2.00</t>
  </si>
  <si>
    <t>Статистические конденсаторы</t>
  </si>
  <si>
    <t>3.00</t>
  </si>
  <si>
    <t>а) высоковольтные</t>
  </si>
  <si>
    <t>4.00</t>
  </si>
  <si>
    <t>б) низковольтные</t>
  </si>
  <si>
    <t>5.00</t>
  </si>
  <si>
    <t>6.00</t>
  </si>
  <si>
    <t>7.00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</si>
  <si>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</si>
  <si>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</si>
  <si>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</si>
  <si>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</si>
  <si>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</si>
  <si>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</si>
  <si>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</si>
  <si>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</si>
  <si>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</si>
  <si>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</si>
  <si>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</si>
  <si>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</si>
  <si>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20.00</t>
  </si>
  <si>
    <t>21.00</t>
  </si>
  <si>
    <t>22.00</t>
  </si>
  <si>
    <t>23.00</t>
  </si>
  <si>
    <t>24.00</t>
  </si>
  <si>
    <t>Суточный расход эл.энергии</t>
  </si>
  <si>
    <t>Запись показаний счетчиков производил:</t>
  </si>
  <si>
    <t>Расчет произвел:</t>
  </si>
  <si>
    <t>Часы</t>
  </si>
  <si>
    <t>Потребление электроэнергии</t>
  </si>
  <si>
    <t>Средняя нагрузка</t>
  </si>
  <si>
    <t>активной кВт.ч</t>
  </si>
  <si>
    <t>реактивной квар.ч</t>
  </si>
  <si>
    <t>активная        кВт</t>
  </si>
  <si>
    <t>реактивная квар</t>
  </si>
  <si>
    <t>Полная        кВА</t>
  </si>
  <si>
    <t xml:space="preserve">           (фамилия)</t>
  </si>
  <si>
    <t xml:space="preserve">   (подпись)</t>
  </si>
  <si>
    <t xml:space="preserve">  (подпись)</t>
  </si>
  <si>
    <t>с 0 до 24</t>
  </si>
  <si>
    <r>
      <t xml:space="preserve">Питающий центр   </t>
    </r>
    <r>
      <rPr>
        <b/>
        <u val="single"/>
        <sz val="11"/>
        <rFont val="Times New Roman"/>
        <family val="1"/>
      </rPr>
      <t xml:space="preserve">п/ст "Протвино"   412  </t>
    </r>
  </si>
  <si>
    <t xml:space="preserve">    599170     </t>
  </si>
  <si>
    <r>
      <t>№ фидера    _</t>
    </r>
    <r>
      <rPr>
        <b/>
        <u val="single"/>
        <sz val="11"/>
        <rFont val="Times New Roman"/>
        <family val="1"/>
      </rPr>
      <t>23</t>
    </r>
    <r>
      <rPr>
        <b/>
        <u val="single"/>
        <sz val="11"/>
        <rFont val="Times New Roman"/>
        <family val="1"/>
      </rPr>
      <t xml:space="preserve">                 </t>
    </r>
    <r>
      <rPr>
        <u val="single"/>
        <sz val="11"/>
        <rFont val="Times New Roman"/>
        <family val="1"/>
      </rPr>
      <t xml:space="preserve">                           </t>
    </r>
  </si>
  <si>
    <t>00244303</t>
  </si>
  <si>
    <r>
      <t>№ фидера    _</t>
    </r>
    <r>
      <rPr>
        <b/>
        <u val="single"/>
        <sz val="11"/>
        <rFont val="Times New Roman"/>
        <family val="1"/>
      </rPr>
      <t>22</t>
    </r>
    <r>
      <rPr>
        <b/>
        <u val="single"/>
        <sz val="11"/>
        <rFont val="Times New Roman"/>
        <family val="1"/>
      </rPr>
      <t xml:space="preserve">                 </t>
    </r>
    <r>
      <rPr>
        <u val="single"/>
        <sz val="11"/>
        <rFont val="Times New Roman"/>
        <family val="1"/>
      </rPr>
      <t xml:space="preserve">                           </t>
    </r>
  </si>
  <si>
    <t>А за сутки</t>
  </si>
  <si>
    <t>Мощность включенных компенсирующих устройств,              квар</t>
  </si>
  <si>
    <t>с 0 до 8 ч.</t>
  </si>
  <si>
    <t>с 8 до 16 ч.</t>
  </si>
  <si>
    <t>с 17 до 24 ч.</t>
  </si>
  <si>
    <t>,</t>
  </si>
  <si>
    <t xml:space="preserve">  </t>
  </si>
  <si>
    <t>Средневзв.коэфф.     мощн.</t>
  </si>
  <si>
    <t xml:space="preserve">     Петраченков А.А.                                 </t>
  </si>
  <si>
    <t xml:space="preserve">          Петраченков А.А.                                 </t>
  </si>
  <si>
    <t xml:space="preserve">               Петраченков А.А.                                 </t>
  </si>
  <si>
    <t xml:space="preserve">Петраченков А.А.                                 </t>
  </si>
  <si>
    <t xml:space="preserve">Волосянкина Л.М.                                        </t>
  </si>
  <si>
    <t xml:space="preserve">Волосянкина Л.М..                                        </t>
  </si>
  <si>
    <t xml:space="preserve">     Волосянкина Л.М.                                        </t>
  </si>
  <si>
    <t>Зам. генерального директора  по энергетике-</t>
  </si>
  <si>
    <t xml:space="preserve">                          АО  "ПРОТЭП"                                    </t>
  </si>
  <si>
    <t xml:space="preserve">                          АО  "ПРОТЭП"                        </t>
  </si>
  <si>
    <t>начальник УЭС АО "ПРОТЭП"                  ______________________ В.Л.Лизунов</t>
  </si>
  <si>
    <t xml:space="preserve">    18766880       </t>
  </si>
  <si>
    <r>
      <rPr>
        <b/>
        <u val="single"/>
        <sz val="11"/>
        <rFont val="Times New Roman"/>
        <family val="1"/>
      </rPr>
      <t>№ фидера    19</t>
    </r>
    <r>
      <rPr>
        <b/>
        <u val="single"/>
        <sz val="11"/>
        <rFont val="Times New Roman"/>
        <family val="1"/>
      </rPr>
      <t xml:space="preserve">    РП -</t>
    </r>
    <r>
      <rPr>
        <b/>
        <u val="single"/>
        <sz val="11"/>
        <rFont val="Times New Roman"/>
        <family val="1"/>
      </rPr>
      <t xml:space="preserve"> 8</t>
    </r>
  </si>
  <si>
    <r>
      <rPr>
        <b/>
        <u val="single"/>
        <sz val="11"/>
        <rFont val="Times New Roman"/>
        <family val="1"/>
      </rPr>
      <t xml:space="preserve">№ фидера 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17    РП - Западный</t>
    </r>
    <r>
      <rPr>
        <u val="single"/>
        <sz val="11"/>
        <rFont val="Times New Roman"/>
        <family val="1"/>
      </rPr>
      <t xml:space="preserve">                           </t>
    </r>
  </si>
  <si>
    <t xml:space="preserve">за 21 декабря2016 года. </t>
  </si>
  <si>
    <t xml:space="preserve">за 21 декабря 2016 года.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</si>
</sst>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00"/>
    <numFmt numFmtId="167" formatCode="#,##0\ &quot;р.&quot;;\-#,##0\ &quot;р.&quot;"/>
    <numFmt numFmtId="168" formatCode="#,##0\ &quot;р.&quot;;[Red]\-#,##0\ &quot;р.&quot;"/>
    <numFmt numFmtId="169" formatCode="#,##0.00\ &quot;р.&quot;;\-#,##0.00\ &quot;р.&quot;"/>
    <numFmt numFmtId="170" formatCode="#,##0.00\ &quot;р.&quot;;[Red]\-#,##0.00\ &quot;р.&quot;"/>
    <numFmt numFmtId="171" formatCode="_-* #,##0\ &quot;р.&quot;_-;\-* #,##0\ &quot;р.&quot;_-;_-* &quot;-&quot;\ &quot;р.&quot;_-;_-@_-"/>
    <numFmt numFmtId="172" formatCode="_-* #,##0\ _р_._-;\-* #,##0\ _р_._-;_-* &quot;-&quot;\ _р_._-;_-@_-"/>
    <numFmt numFmtId="173" formatCode="_-* #,##0.00\ &quot;р.&quot;_-;\-* #,##0.00\ &quot;р.&quot;_-;_-* &quot;-&quot;??\ &quot;р.&quot;_-;_-@_-"/>
    <numFmt numFmtId="174" formatCode="_-* #,##0.00\ _р_._-;\-* #,##0.00\ _р_._-;_-* &quot;-&quot;??\ _р_._-;_-@_-"/>
    <numFmt numFmtId="175" formatCode="_-* #,##0.0\ _р_._-;\-* #,##0.0\ _р_._-;_-* &quot;-&quot;\ _р_._-;_-@_-"/>
    <numFmt numFmtId="176" formatCode="_-* #,##0.00\ _р_._-;\-* #,##0.00\ _р_._-;_-* &quot;-&quot;\ _р_._-;_-@_-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#,##0.0"/>
    <numFmt numFmtId="183" formatCode="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_р_._-;\-* #,##0.0_р_._-;_-* &quot;-&quot;??_р_._-;_-@_-"/>
    <numFmt numFmtId="187" formatCode="_-* #,##0_р_._-;\-* #,##0_р_._-;_-* &quot;-&quot;??_р_._-;_-@_-"/>
  </numFmts>
  <fonts count="57">
    <font>
      <sz val="10"/>
      <name val="Arial Cyr"/>
      <family val="0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/>
    </xf>
    <xf numFmtId="0" fontId="0" fillId="0" borderId="21" xfId="0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1" xfId="0" applyFon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1" fontId="2" fillId="0" borderId="23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2" fillId="0" borderId="22" xfId="0" applyFont="1" applyBorder="1" applyAlignment="1">
      <alignment/>
    </xf>
    <xf numFmtId="0" fontId="1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24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2" fillId="0" borderId="21" xfId="0" applyFont="1" applyBorder="1" applyAlignment="1">
      <alignment vertical="center"/>
    </xf>
    <xf numFmtId="1" fontId="2" fillId="0" borderId="21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166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164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21" xfId="0" applyNumberFormat="1" applyBorder="1" applyAlignment="1">
      <alignment horizontal="right"/>
    </xf>
    <xf numFmtId="0" fontId="0" fillId="0" borderId="21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textRotation="90" wrapText="1"/>
    </xf>
    <xf numFmtId="0" fontId="3" fillId="0" borderId="11" xfId="0" applyFont="1" applyBorder="1" applyAlignment="1">
      <alignment vertical="center" textRotation="90" wrapText="1"/>
    </xf>
    <xf numFmtId="0" fontId="3" fillId="0" borderId="13" xfId="0" applyFont="1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0" fillId="0" borderId="13" xfId="0" applyBorder="1" applyAlignment="1">
      <alignment vertical="center" textRotation="90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13" fillId="0" borderId="10" xfId="0" applyFont="1" applyBorder="1" applyAlignment="1">
      <alignment vertical="center" textRotation="90" wrapText="1"/>
    </xf>
    <xf numFmtId="0" fontId="14" fillId="0" borderId="11" xfId="0" applyFont="1" applyBorder="1" applyAlignment="1">
      <alignment vertical="center" textRotation="90" wrapText="1"/>
    </xf>
    <xf numFmtId="0" fontId="14" fillId="0" borderId="13" xfId="0" applyFont="1" applyBorder="1" applyAlignment="1">
      <alignment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A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02"/>
  <sheetViews>
    <sheetView tabSelected="1" zoomScalePageLayoutView="0" workbookViewId="0" topLeftCell="HX22">
      <selection activeCell="HS47" sqref="HS47"/>
    </sheetView>
  </sheetViews>
  <sheetFormatPr defaultColWidth="9.00390625" defaultRowHeight="12.75"/>
  <cols>
    <col min="1" max="1" width="7.25390625" style="2" customWidth="1"/>
    <col min="2" max="3" width="9.875" style="2" customWidth="1"/>
    <col min="4" max="4" width="7.375" style="2" customWidth="1"/>
    <col min="5" max="5" width="9.625" style="2" customWidth="1"/>
    <col min="6" max="6" width="10.00390625" style="2" customWidth="1"/>
    <col min="7" max="7" width="8.125" style="2" customWidth="1"/>
    <col min="8" max="9" width="6.00390625" style="0" customWidth="1"/>
    <col min="10" max="10" width="7.125" style="0" customWidth="1"/>
    <col min="11" max="11" width="5.00390625" style="0" customWidth="1"/>
    <col min="12" max="12" width="5.125" style="0" customWidth="1"/>
    <col min="13" max="13" width="10.00390625" style="0" customWidth="1"/>
    <col min="14" max="14" width="7.125" style="2" customWidth="1"/>
    <col min="15" max="16" width="9.875" style="2" customWidth="1"/>
    <col min="17" max="17" width="7.125" style="2" customWidth="1"/>
    <col min="18" max="18" width="9.75390625" style="2" customWidth="1"/>
    <col min="19" max="19" width="9.875" style="2" customWidth="1"/>
    <col min="20" max="20" width="8.25390625" style="2" customWidth="1"/>
    <col min="21" max="22" width="5.375" style="0" customWidth="1"/>
    <col min="23" max="23" width="6.875" style="0" customWidth="1"/>
    <col min="24" max="24" width="5.25390625" style="0" customWidth="1"/>
    <col min="25" max="25" width="4.75390625" style="0" customWidth="1"/>
    <col min="26" max="26" width="11.25390625" style="0" customWidth="1"/>
    <col min="27" max="27" width="7.125" style="2" customWidth="1"/>
    <col min="28" max="28" width="10.125" style="2" customWidth="1"/>
    <col min="29" max="29" width="9.875" style="2" customWidth="1"/>
    <col min="30" max="30" width="8.375" style="2" customWidth="1"/>
    <col min="31" max="31" width="10.00390625" style="2" customWidth="1"/>
    <col min="32" max="32" width="9.75390625" style="2" customWidth="1"/>
    <col min="33" max="33" width="7.75390625" style="2" customWidth="1"/>
    <col min="34" max="34" width="6.125" style="0" customWidth="1"/>
    <col min="35" max="35" width="6.00390625" style="0" customWidth="1"/>
    <col min="36" max="36" width="7.00390625" style="0" customWidth="1"/>
    <col min="37" max="37" width="5.25390625" style="0" customWidth="1"/>
    <col min="38" max="38" width="5.00390625" style="0" customWidth="1"/>
    <col min="39" max="39" width="10.125" style="0" customWidth="1"/>
    <col min="40" max="40" width="7.25390625" style="2" customWidth="1"/>
    <col min="41" max="42" width="10.25390625" style="2" customWidth="1"/>
    <col min="43" max="43" width="7.625" style="2" customWidth="1"/>
    <col min="44" max="44" width="9.625" style="2" customWidth="1"/>
    <col min="45" max="45" width="9.875" style="2" customWidth="1"/>
    <col min="46" max="46" width="7.625" style="2" customWidth="1"/>
    <col min="47" max="47" width="5.25390625" style="0" customWidth="1"/>
    <col min="48" max="48" width="5.75390625" style="0" customWidth="1"/>
    <col min="49" max="49" width="6.125" style="0" customWidth="1"/>
    <col min="50" max="50" width="5.125" style="0" customWidth="1"/>
    <col min="51" max="51" width="5.00390625" style="0" customWidth="1"/>
    <col min="52" max="52" width="11.875" style="0" customWidth="1"/>
    <col min="53" max="53" width="7.125" style="2" customWidth="1"/>
    <col min="54" max="54" width="10.00390625" style="2" customWidth="1"/>
    <col min="55" max="55" width="9.875" style="2" customWidth="1"/>
    <col min="56" max="56" width="7.75390625" style="2" customWidth="1"/>
    <col min="57" max="57" width="9.75390625" style="2" customWidth="1"/>
    <col min="58" max="58" width="9.875" style="2" customWidth="1"/>
    <col min="59" max="59" width="7.25390625" style="2" customWidth="1"/>
    <col min="60" max="60" width="5.75390625" style="0" customWidth="1"/>
    <col min="61" max="61" width="5.625" style="0" customWidth="1"/>
    <col min="62" max="62" width="7.375" style="0" customWidth="1"/>
    <col min="63" max="64" width="5.125" style="0" customWidth="1"/>
    <col min="65" max="65" width="10.00390625" style="0" customWidth="1"/>
    <col min="66" max="66" width="7.125" style="2" customWidth="1"/>
    <col min="67" max="68" width="9.875" style="2" customWidth="1"/>
    <col min="69" max="69" width="7.25390625" style="2" customWidth="1"/>
    <col min="70" max="70" width="9.75390625" style="2" customWidth="1"/>
    <col min="71" max="71" width="10.00390625" style="2" customWidth="1"/>
    <col min="72" max="72" width="8.875" style="2" customWidth="1"/>
    <col min="73" max="73" width="5.75390625" style="0" customWidth="1"/>
    <col min="74" max="74" width="5.625" style="0" customWidth="1"/>
    <col min="75" max="75" width="7.375" style="0" customWidth="1"/>
    <col min="76" max="77" width="5.00390625" style="0" customWidth="1"/>
    <col min="78" max="78" width="10.375" style="0" customWidth="1"/>
    <col min="79" max="79" width="7.125" style="2" customWidth="1"/>
    <col min="80" max="81" width="9.875" style="2" customWidth="1"/>
    <col min="82" max="82" width="7.75390625" style="2" customWidth="1"/>
    <col min="83" max="83" width="9.625" style="2" customWidth="1"/>
    <col min="84" max="84" width="10.00390625" style="2" customWidth="1"/>
    <col min="85" max="85" width="8.875" style="2" customWidth="1"/>
    <col min="86" max="86" width="5.75390625" style="0" customWidth="1"/>
    <col min="87" max="87" width="5.375" style="0" customWidth="1"/>
    <col min="88" max="88" width="6.625" style="0" customWidth="1"/>
    <col min="89" max="89" width="4.875" style="0" customWidth="1"/>
    <col min="90" max="90" width="5.00390625" style="0" customWidth="1"/>
    <col min="91" max="91" width="12.25390625" style="0" customWidth="1"/>
    <col min="92" max="92" width="7.125" style="2" customWidth="1"/>
    <col min="93" max="94" width="9.875" style="2" customWidth="1"/>
    <col min="95" max="95" width="7.875" style="2" customWidth="1"/>
    <col min="96" max="96" width="9.875" style="2" customWidth="1"/>
    <col min="97" max="97" width="9.75390625" style="2" customWidth="1"/>
    <col min="98" max="98" width="7.375" style="2" customWidth="1"/>
    <col min="99" max="99" width="5.75390625" style="0" customWidth="1"/>
    <col min="100" max="100" width="5.375" style="0" customWidth="1"/>
    <col min="101" max="101" width="6.25390625" style="0" customWidth="1"/>
    <col min="102" max="102" width="5.00390625" style="0" customWidth="1"/>
    <col min="103" max="103" width="5.25390625" style="0" customWidth="1"/>
    <col min="104" max="104" width="12.00390625" style="0" customWidth="1"/>
    <col min="105" max="105" width="7.125" style="2" customWidth="1"/>
    <col min="106" max="106" width="9.625" style="2" customWidth="1"/>
    <col min="107" max="107" width="9.75390625" style="2" customWidth="1"/>
    <col min="108" max="108" width="7.25390625" style="2" customWidth="1"/>
    <col min="109" max="109" width="10.00390625" style="2" customWidth="1"/>
    <col min="110" max="110" width="10.125" style="2" customWidth="1"/>
    <col min="111" max="111" width="8.125" style="2" customWidth="1"/>
    <col min="112" max="112" width="5.75390625" style="0" customWidth="1"/>
    <col min="113" max="113" width="5.875" style="0" customWidth="1"/>
    <col min="114" max="114" width="6.75390625" style="0" customWidth="1"/>
    <col min="115" max="115" width="5.25390625" style="0" customWidth="1"/>
    <col min="116" max="116" width="5.375" style="0" customWidth="1"/>
    <col min="117" max="117" width="11.00390625" style="0" customWidth="1"/>
    <col min="118" max="118" width="7.125" style="2" customWidth="1"/>
    <col min="119" max="120" width="9.625" style="2" customWidth="1"/>
    <col min="121" max="121" width="8.125" style="2" customWidth="1"/>
    <col min="122" max="122" width="9.625" style="2" customWidth="1"/>
    <col min="123" max="123" width="9.75390625" style="2" customWidth="1"/>
    <col min="124" max="124" width="8.125" style="2" customWidth="1"/>
    <col min="125" max="125" width="6.00390625" style="0" customWidth="1"/>
    <col min="126" max="126" width="5.75390625" style="0" customWidth="1"/>
    <col min="127" max="127" width="6.375" style="0" customWidth="1"/>
    <col min="128" max="128" width="5.125" style="0" customWidth="1"/>
    <col min="129" max="129" width="4.875" style="0" customWidth="1"/>
    <col min="130" max="130" width="9.625" style="0" customWidth="1"/>
    <col min="131" max="131" width="7.125" style="2" customWidth="1"/>
    <col min="132" max="132" width="9.875" style="2" customWidth="1"/>
    <col min="133" max="133" width="9.75390625" style="2" customWidth="1"/>
    <col min="134" max="134" width="7.75390625" style="2" customWidth="1"/>
    <col min="135" max="135" width="9.75390625" style="2" customWidth="1"/>
    <col min="136" max="136" width="9.875" style="2" customWidth="1"/>
    <col min="137" max="137" width="7.875" style="2" customWidth="1"/>
    <col min="138" max="138" width="5.375" style="0" customWidth="1"/>
    <col min="139" max="139" width="5.75390625" style="0" customWidth="1"/>
    <col min="140" max="140" width="7.125" style="0" customWidth="1"/>
    <col min="141" max="141" width="5.625" style="0" customWidth="1"/>
    <col min="142" max="142" width="4.75390625" style="0" customWidth="1"/>
    <col min="143" max="143" width="10.75390625" style="0" customWidth="1"/>
    <col min="144" max="144" width="7.25390625" style="2" customWidth="1"/>
    <col min="145" max="145" width="9.75390625" style="2" customWidth="1"/>
    <col min="146" max="146" width="9.875" style="2" customWidth="1"/>
    <col min="147" max="147" width="8.00390625" style="2" customWidth="1"/>
    <col min="148" max="148" width="9.875" style="2" customWidth="1"/>
    <col min="149" max="149" width="9.75390625" style="2" customWidth="1"/>
    <col min="150" max="150" width="7.875" style="2" customWidth="1"/>
    <col min="151" max="151" width="5.75390625" style="0" customWidth="1"/>
    <col min="152" max="152" width="5.625" style="0" customWidth="1"/>
    <col min="153" max="153" width="6.375" style="0" customWidth="1"/>
    <col min="154" max="154" width="5.00390625" style="0" customWidth="1"/>
    <col min="155" max="155" width="5.25390625" style="0" customWidth="1"/>
    <col min="156" max="156" width="11.625" style="0" customWidth="1"/>
    <col min="157" max="157" width="7.25390625" style="2" customWidth="1"/>
    <col min="158" max="158" width="10.125" style="2" customWidth="1"/>
    <col min="159" max="159" width="9.875" style="2" customWidth="1"/>
    <col min="160" max="160" width="7.75390625" style="2" customWidth="1"/>
    <col min="161" max="161" width="9.875" style="2" customWidth="1"/>
    <col min="162" max="162" width="9.625" style="2" customWidth="1"/>
    <col min="163" max="163" width="7.625" style="2" customWidth="1"/>
    <col min="164" max="164" width="5.125" style="0" customWidth="1"/>
    <col min="165" max="165" width="5.375" style="0" customWidth="1"/>
    <col min="166" max="166" width="6.75390625" style="0" customWidth="1"/>
    <col min="167" max="167" width="5.25390625" style="0" customWidth="1"/>
    <col min="168" max="168" width="4.875" style="0" customWidth="1"/>
    <col min="169" max="169" width="10.625" style="0" customWidth="1"/>
    <col min="170" max="170" width="7.125" style="2" customWidth="1"/>
    <col min="171" max="171" width="9.625" style="2" customWidth="1"/>
    <col min="172" max="172" width="9.75390625" style="2" customWidth="1"/>
    <col min="173" max="173" width="7.75390625" style="2" customWidth="1"/>
    <col min="174" max="174" width="9.875" style="2" customWidth="1"/>
    <col min="175" max="175" width="10.125" style="2" customWidth="1"/>
    <col min="176" max="176" width="7.75390625" style="2" customWidth="1"/>
    <col min="177" max="177" width="5.375" style="0" customWidth="1"/>
    <col min="178" max="178" width="5.25390625" style="0" customWidth="1"/>
    <col min="179" max="179" width="7.25390625" style="0" customWidth="1"/>
    <col min="180" max="180" width="5.25390625" style="0" customWidth="1"/>
    <col min="181" max="181" width="4.875" style="0" customWidth="1"/>
    <col min="182" max="182" width="10.625" style="0" customWidth="1"/>
    <col min="183" max="183" width="7.25390625" style="2" customWidth="1"/>
    <col min="184" max="184" width="9.75390625" style="2" customWidth="1"/>
    <col min="185" max="185" width="10.375" style="2" customWidth="1"/>
    <col min="186" max="186" width="8.625" style="2" customWidth="1"/>
    <col min="187" max="187" width="9.875" style="2" customWidth="1"/>
    <col min="188" max="188" width="9.75390625" style="2" customWidth="1"/>
    <col min="189" max="189" width="7.125" style="2" customWidth="1"/>
    <col min="190" max="191" width="5.00390625" style="0" customWidth="1"/>
    <col min="192" max="192" width="7.625" style="0" customWidth="1"/>
    <col min="193" max="193" width="5.25390625" style="0" customWidth="1"/>
    <col min="194" max="194" width="4.375" style="0" customWidth="1"/>
    <col min="195" max="195" width="10.125" style="0" customWidth="1"/>
    <col min="196" max="196" width="7.25390625" style="2" customWidth="1"/>
    <col min="197" max="197" width="10.875" style="2" customWidth="1"/>
    <col min="198" max="198" width="9.75390625" style="2" customWidth="1"/>
    <col min="199" max="199" width="7.375" style="2" customWidth="1"/>
    <col min="200" max="200" width="9.625" style="2" customWidth="1"/>
    <col min="201" max="201" width="10.00390625" style="2" customWidth="1"/>
    <col min="202" max="202" width="8.125" style="2" customWidth="1"/>
    <col min="203" max="203" width="5.625" style="0" customWidth="1"/>
    <col min="204" max="204" width="5.125" style="0" customWidth="1"/>
    <col min="205" max="205" width="7.875" style="0" customWidth="1"/>
    <col min="206" max="206" width="4.875" style="0" customWidth="1"/>
    <col min="207" max="207" width="4.75390625" style="0" customWidth="1"/>
    <col min="208" max="208" width="10.625" style="0" customWidth="1"/>
    <col min="209" max="209" width="7.375" style="0" customWidth="1"/>
    <col min="210" max="210" width="11.875" style="0" customWidth="1"/>
    <col min="211" max="211" width="9.25390625" style="0" customWidth="1"/>
    <col min="212" max="212" width="9.00390625" style="0" customWidth="1"/>
    <col min="213" max="213" width="10.875" style="0" customWidth="1"/>
    <col min="214" max="214" width="9.375" style="0" customWidth="1"/>
    <col min="215" max="215" width="7.875" style="0" customWidth="1"/>
    <col min="216" max="216" width="5.125" style="0" customWidth="1"/>
    <col min="217" max="217" width="5.625" style="0" customWidth="1"/>
    <col min="218" max="218" width="6.375" style="0" customWidth="1"/>
    <col min="219" max="220" width="4.875" style="0" customWidth="1"/>
    <col min="221" max="221" width="9.25390625" style="0" customWidth="1"/>
    <col min="222" max="222" width="9.00390625" style="2" customWidth="1"/>
    <col min="223" max="223" width="11.00390625" style="2" customWidth="1"/>
    <col min="224" max="224" width="10.00390625" style="2" customWidth="1"/>
    <col min="225" max="225" width="7.875" style="2" customWidth="1"/>
    <col min="226" max="226" width="11.375" style="2" customWidth="1"/>
    <col min="227" max="227" width="7.125" style="2" customWidth="1"/>
    <col min="228" max="228" width="8.375" style="2" customWidth="1"/>
    <col min="229" max="229" width="5.25390625" style="0" customWidth="1"/>
    <col min="230" max="230" width="5.00390625" style="0" customWidth="1"/>
    <col min="231" max="231" width="7.25390625" style="0" customWidth="1"/>
    <col min="232" max="232" width="5.125" style="0" customWidth="1"/>
    <col min="233" max="233" width="5.25390625" style="0" customWidth="1"/>
    <col min="234" max="234" width="9.375" style="0" customWidth="1"/>
    <col min="235" max="235" width="10.875" style="0" customWidth="1"/>
    <col min="236" max="236" width="13.25390625" style="0" customWidth="1"/>
    <col min="237" max="237" width="13.00390625" style="0" customWidth="1"/>
    <col min="238" max="238" width="8.00390625" style="0" customWidth="1"/>
    <col min="239" max="239" width="8.875" style="0" customWidth="1"/>
    <col min="240" max="240" width="9.75390625" style="0" customWidth="1"/>
    <col min="242" max="242" width="8.125" style="0" customWidth="1"/>
    <col min="243" max="243" width="18.875" style="0" customWidth="1"/>
    <col min="244" max="244" width="10.00390625" style="0" customWidth="1"/>
    <col min="245" max="245" width="31.00390625" style="0" customWidth="1"/>
    <col min="247" max="247" width="10.25390625" style="0" customWidth="1"/>
    <col min="248" max="248" width="9.75390625" style="0" customWidth="1"/>
    <col min="251" max="251" width="13.00390625" style="0" customWidth="1"/>
  </cols>
  <sheetData>
    <row r="1" spans="1:252" ht="15">
      <c r="A1" s="1" t="s">
        <v>160</v>
      </c>
      <c r="G1" s="2" t="s">
        <v>0</v>
      </c>
      <c r="H1" s="3"/>
      <c r="I1" s="3"/>
      <c r="J1" s="3"/>
      <c r="K1" s="3"/>
      <c r="L1" s="3"/>
      <c r="M1" s="3"/>
      <c r="N1" s="1" t="s">
        <v>160</v>
      </c>
      <c r="T1" s="2" t="s">
        <v>0</v>
      </c>
      <c r="U1" s="3"/>
      <c r="V1" s="3"/>
      <c r="W1" s="3"/>
      <c r="X1" s="3"/>
      <c r="Y1" s="3"/>
      <c r="Z1" s="3"/>
      <c r="AA1" s="1" t="s">
        <v>160</v>
      </c>
      <c r="AG1" s="2" t="s">
        <v>0</v>
      </c>
      <c r="AH1" s="3"/>
      <c r="AI1" s="3"/>
      <c r="AJ1" s="3"/>
      <c r="AK1" s="3"/>
      <c r="AL1" s="3"/>
      <c r="AM1" s="3"/>
      <c r="AN1" s="1" t="s">
        <v>160</v>
      </c>
      <c r="AT1" s="2" t="s">
        <v>0</v>
      </c>
      <c r="AU1" s="3"/>
      <c r="AV1" s="3"/>
      <c r="AW1" s="3"/>
      <c r="AX1" s="3"/>
      <c r="AY1" s="3"/>
      <c r="AZ1" s="3"/>
      <c r="BA1" s="1" t="s">
        <v>160</v>
      </c>
      <c r="BG1" s="2" t="s">
        <v>0</v>
      </c>
      <c r="BH1" s="3"/>
      <c r="BI1" s="3"/>
      <c r="BJ1" s="3"/>
      <c r="BK1" s="3"/>
      <c r="BL1" s="3"/>
      <c r="BM1" s="3"/>
      <c r="BN1" s="1" t="s">
        <v>160</v>
      </c>
      <c r="BT1" s="2" t="s">
        <v>0</v>
      </c>
      <c r="BU1" s="3"/>
      <c r="BV1" s="3"/>
      <c r="BW1" s="3"/>
      <c r="BX1" s="3"/>
      <c r="BY1" s="3"/>
      <c r="BZ1" s="3"/>
      <c r="CA1" s="1" t="s">
        <v>160</v>
      </c>
      <c r="CG1" s="2" t="s">
        <v>0</v>
      </c>
      <c r="CH1" s="3"/>
      <c r="CI1" s="3"/>
      <c r="CJ1" s="3"/>
      <c r="CK1" s="3"/>
      <c r="CL1" s="3"/>
      <c r="CM1" s="3"/>
      <c r="CN1" s="1" t="s">
        <v>160</v>
      </c>
      <c r="CT1" s="2" t="s">
        <v>0</v>
      </c>
      <c r="CU1" s="3"/>
      <c r="CV1" s="3"/>
      <c r="CW1" s="3"/>
      <c r="CX1" s="3"/>
      <c r="CY1" s="3"/>
      <c r="CZ1" s="3"/>
      <c r="DA1" s="1" t="s">
        <v>160</v>
      </c>
      <c r="DB1" s="165"/>
      <c r="DG1" s="2" t="s">
        <v>0</v>
      </c>
      <c r="DH1" s="3"/>
      <c r="DI1" s="3"/>
      <c r="DJ1" s="3"/>
      <c r="DK1" s="3"/>
      <c r="DL1" s="3"/>
      <c r="DM1" s="3"/>
      <c r="DN1" s="1" t="s">
        <v>160</v>
      </c>
      <c r="DT1" s="2" t="s">
        <v>0</v>
      </c>
      <c r="DU1" s="3"/>
      <c r="DV1" s="3"/>
      <c r="DW1" s="3"/>
      <c r="DX1" s="3"/>
      <c r="DY1" s="3"/>
      <c r="DZ1" s="3"/>
      <c r="EA1" s="1" t="s">
        <v>160</v>
      </c>
      <c r="EG1" s="2" t="s">
        <v>0</v>
      </c>
      <c r="EH1" s="3"/>
      <c r="EI1" s="3"/>
      <c r="EJ1" s="3"/>
      <c r="EK1" s="3"/>
      <c r="EL1" s="3"/>
      <c r="EM1" s="3"/>
      <c r="EN1" s="1" t="s">
        <v>160</v>
      </c>
      <c r="ET1" s="2" t="s">
        <v>0</v>
      </c>
      <c r="EU1" s="3"/>
      <c r="EV1" s="3"/>
      <c r="EW1" s="3"/>
      <c r="EX1" s="3"/>
      <c r="EY1" s="3"/>
      <c r="EZ1" s="3"/>
      <c r="FA1" s="1" t="s">
        <v>160</v>
      </c>
      <c r="FG1" s="2" t="s">
        <v>0</v>
      </c>
      <c r="FH1" s="3"/>
      <c r="FI1" s="3"/>
      <c r="FJ1" s="3"/>
      <c r="FK1" s="3"/>
      <c r="FL1" s="3"/>
      <c r="FM1" s="3"/>
      <c r="FN1" s="1" t="s">
        <v>160</v>
      </c>
      <c r="FT1" s="2" t="s">
        <v>0</v>
      </c>
      <c r="FU1" s="3"/>
      <c r="FV1" s="3"/>
      <c r="FW1" s="3"/>
      <c r="FX1" s="3"/>
      <c r="FY1" s="3"/>
      <c r="FZ1" s="3"/>
      <c r="GA1" s="1" t="s">
        <v>160</v>
      </c>
      <c r="GG1" s="2" t="s">
        <v>0</v>
      </c>
      <c r="GH1" s="3"/>
      <c r="GI1" s="3"/>
      <c r="GJ1" s="3"/>
      <c r="GK1" s="3"/>
      <c r="GL1" s="3"/>
      <c r="GM1" s="3"/>
      <c r="GN1" s="1" t="s">
        <v>160</v>
      </c>
      <c r="GT1" s="2" t="s">
        <v>0</v>
      </c>
      <c r="GU1" s="3"/>
      <c r="GV1" s="3"/>
      <c r="GW1" s="3"/>
      <c r="GX1" s="3"/>
      <c r="GY1" s="3"/>
      <c r="GZ1" s="3"/>
      <c r="HA1" s="1" t="s">
        <v>160</v>
      </c>
      <c r="HB1" s="2"/>
      <c r="HC1" s="2"/>
      <c r="HD1" s="2"/>
      <c r="HE1" s="2"/>
      <c r="HF1" s="2"/>
      <c r="HG1" s="2" t="s">
        <v>0</v>
      </c>
      <c r="HH1" s="3"/>
      <c r="HI1" s="3"/>
      <c r="HJ1" s="3"/>
      <c r="HK1" s="3"/>
      <c r="HL1" s="3"/>
      <c r="HM1" s="3"/>
      <c r="HN1" s="1" t="s">
        <v>160</v>
      </c>
      <c r="HT1" s="2" t="s">
        <v>0</v>
      </c>
      <c r="HU1" s="3"/>
      <c r="HV1" s="3"/>
      <c r="HW1" s="3"/>
      <c r="HX1" s="3"/>
      <c r="HY1" s="3"/>
      <c r="HZ1" s="3"/>
      <c r="IA1" s="1" t="s">
        <v>161</v>
      </c>
      <c r="IB1" s="2"/>
      <c r="IC1" s="2"/>
      <c r="ID1" s="2"/>
      <c r="IE1" s="2"/>
      <c r="IF1" s="2" t="s">
        <v>1</v>
      </c>
      <c r="IG1" s="2"/>
      <c r="IH1" s="3"/>
      <c r="II1" s="3"/>
      <c r="IJ1" s="12" t="s">
        <v>2</v>
      </c>
      <c r="IK1" s="4"/>
      <c r="IL1" s="140" t="s">
        <v>3</v>
      </c>
      <c r="IM1" s="141"/>
      <c r="IN1" s="141"/>
      <c r="IO1" s="140" t="s">
        <v>4</v>
      </c>
      <c r="IP1" s="141"/>
      <c r="IQ1" s="142"/>
      <c r="IR1" s="3"/>
    </row>
    <row r="2" spans="1:252" ht="22.5">
      <c r="A2" s="6" t="s">
        <v>5</v>
      </c>
      <c r="B2" s="7"/>
      <c r="C2" s="7"/>
      <c r="G2" s="8" t="s">
        <v>6</v>
      </c>
      <c r="H2" s="9"/>
      <c r="I2" s="9"/>
      <c r="J2" s="9"/>
      <c r="K2" s="3"/>
      <c r="L2" s="3"/>
      <c r="M2" s="3"/>
      <c r="N2" s="6" t="s">
        <v>5</v>
      </c>
      <c r="O2" s="7"/>
      <c r="P2" s="7"/>
      <c r="T2" s="8" t="s">
        <v>6</v>
      </c>
      <c r="U2" s="9"/>
      <c r="V2" s="9"/>
      <c r="W2" s="9"/>
      <c r="X2" s="3"/>
      <c r="Y2" s="3"/>
      <c r="Z2" s="3"/>
      <c r="AA2" s="6" t="s">
        <v>5</v>
      </c>
      <c r="AB2" s="7"/>
      <c r="AC2" s="7"/>
      <c r="AG2" s="8" t="s">
        <v>6</v>
      </c>
      <c r="AH2" s="9"/>
      <c r="AI2" s="9"/>
      <c r="AJ2" s="9"/>
      <c r="AK2" s="3"/>
      <c r="AL2" s="3"/>
      <c r="AM2" s="3"/>
      <c r="AN2" s="6" t="s">
        <v>5</v>
      </c>
      <c r="AO2" s="7"/>
      <c r="AP2" s="7"/>
      <c r="AT2" s="8" t="s">
        <v>6</v>
      </c>
      <c r="AU2" s="9"/>
      <c r="AV2" s="9"/>
      <c r="AW2" s="9"/>
      <c r="AX2" s="3"/>
      <c r="AY2" s="3"/>
      <c r="AZ2" s="3"/>
      <c r="BA2" s="6" t="s">
        <v>5</v>
      </c>
      <c r="BB2" s="7"/>
      <c r="BC2" s="7"/>
      <c r="BG2" s="8" t="s">
        <v>6</v>
      </c>
      <c r="BH2" s="9"/>
      <c r="BI2" s="9"/>
      <c r="BJ2" s="9"/>
      <c r="BK2" s="3"/>
      <c r="BL2" s="3"/>
      <c r="BM2" s="3"/>
      <c r="BN2" s="6" t="s">
        <v>5</v>
      </c>
      <c r="BO2" s="7"/>
      <c r="BP2" s="7"/>
      <c r="BT2" s="8" t="s">
        <v>6</v>
      </c>
      <c r="BU2" s="9"/>
      <c r="BV2" s="9"/>
      <c r="BW2" s="9"/>
      <c r="BX2" s="3"/>
      <c r="BY2" s="3"/>
      <c r="BZ2" s="3"/>
      <c r="CA2" s="6" t="s">
        <v>5</v>
      </c>
      <c r="CB2" s="7"/>
      <c r="CC2" s="7"/>
      <c r="CG2" s="8" t="s">
        <v>6</v>
      </c>
      <c r="CH2" s="9"/>
      <c r="CI2" s="9"/>
      <c r="CJ2" s="9"/>
      <c r="CK2" s="3"/>
      <c r="CL2" s="3"/>
      <c r="CM2" s="3"/>
      <c r="CN2" s="6" t="s">
        <v>5</v>
      </c>
      <c r="CO2" s="7"/>
      <c r="CP2" s="7"/>
      <c r="CT2" s="8" t="s">
        <v>6</v>
      </c>
      <c r="CU2" s="9"/>
      <c r="CV2" s="9"/>
      <c r="CW2" s="9"/>
      <c r="CX2" s="3"/>
      <c r="CY2" s="3"/>
      <c r="CZ2" s="3"/>
      <c r="DA2" s="6" t="s">
        <v>5</v>
      </c>
      <c r="DB2" s="7"/>
      <c r="DC2" s="7"/>
      <c r="DG2" s="8" t="s">
        <v>6</v>
      </c>
      <c r="DH2" s="9"/>
      <c r="DI2" s="9"/>
      <c r="DJ2" s="9"/>
      <c r="DK2" s="3"/>
      <c r="DL2" s="3"/>
      <c r="DM2" s="3"/>
      <c r="DN2" s="6" t="s">
        <v>5</v>
      </c>
      <c r="DO2" s="7"/>
      <c r="DP2" s="7"/>
      <c r="DT2" s="8" t="s">
        <v>6</v>
      </c>
      <c r="DU2" s="9"/>
      <c r="DV2" s="9"/>
      <c r="DW2" s="9"/>
      <c r="DX2" s="3"/>
      <c r="DY2" s="3"/>
      <c r="DZ2" s="3"/>
      <c r="EA2" s="6" t="s">
        <v>5</v>
      </c>
      <c r="EB2" s="7"/>
      <c r="EC2" s="7"/>
      <c r="EG2" s="8" t="s">
        <v>6</v>
      </c>
      <c r="EH2" s="9"/>
      <c r="EI2" s="9"/>
      <c r="EJ2" s="9"/>
      <c r="EK2" s="3"/>
      <c r="EL2" s="3"/>
      <c r="EM2" s="3"/>
      <c r="EN2" s="6" t="s">
        <v>5</v>
      </c>
      <c r="EO2" s="7"/>
      <c r="EP2" s="7"/>
      <c r="ET2" s="8" t="s">
        <v>6</v>
      </c>
      <c r="EU2" s="9"/>
      <c r="EV2" s="9"/>
      <c r="EW2" s="9"/>
      <c r="EX2" s="3"/>
      <c r="EY2" s="3"/>
      <c r="EZ2" s="3"/>
      <c r="FA2" s="6" t="s">
        <v>5</v>
      </c>
      <c r="FB2" s="7"/>
      <c r="FC2" s="7"/>
      <c r="FG2" s="8" t="s">
        <v>6</v>
      </c>
      <c r="FH2" s="9"/>
      <c r="FI2" s="9"/>
      <c r="FJ2" s="9"/>
      <c r="FK2" s="3"/>
      <c r="FL2" s="3"/>
      <c r="FM2" s="3"/>
      <c r="FN2" s="6" t="s">
        <v>5</v>
      </c>
      <c r="FO2" s="7"/>
      <c r="FP2" s="7"/>
      <c r="FT2" s="8" t="s">
        <v>6</v>
      </c>
      <c r="FU2" s="9"/>
      <c r="FV2" s="9"/>
      <c r="FW2" s="9"/>
      <c r="FX2" s="3"/>
      <c r="FY2" s="3"/>
      <c r="FZ2" s="3"/>
      <c r="GA2" s="6" t="s">
        <v>5</v>
      </c>
      <c r="GB2" s="7"/>
      <c r="GC2" s="7"/>
      <c r="GG2" s="8" t="s">
        <v>6</v>
      </c>
      <c r="GH2" s="9"/>
      <c r="GI2" s="9"/>
      <c r="GJ2" s="9"/>
      <c r="GK2" s="3"/>
      <c r="GL2" s="3"/>
      <c r="GM2" s="3"/>
      <c r="GN2" s="6" t="s">
        <v>5</v>
      </c>
      <c r="GO2" s="7"/>
      <c r="GP2" s="7"/>
      <c r="GT2" s="8" t="s">
        <v>6</v>
      </c>
      <c r="GU2" s="9"/>
      <c r="GV2" s="9"/>
      <c r="GW2" s="9"/>
      <c r="GX2" s="3"/>
      <c r="GY2" s="3"/>
      <c r="GZ2" s="3"/>
      <c r="HA2" s="6" t="s">
        <v>5</v>
      </c>
      <c r="HB2" s="7"/>
      <c r="HC2" s="7"/>
      <c r="HD2" s="2"/>
      <c r="HE2" s="2"/>
      <c r="HF2" s="2"/>
      <c r="HG2" s="8" t="s">
        <v>139</v>
      </c>
      <c r="HH2" s="9"/>
      <c r="HI2" s="9"/>
      <c r="HJ2" s="9"/>
      <c r="HK2" s="3"/>
      <c r="HL2" s="3"/>
      <c r="HM2" s="3"/>
      <c r="HN2" s="6" t="s">
        <v>5</v>
      </c>
      <c r="HO2" s="7"/>
      <c r="HP2" s="7"/>
      <c r="HT2" s="8" t="s">
        <v>139</v>
      </c>
      <c r="HU2" s="9"/>
      <c r="HV2" s="9"/>
      <c r="HW2" s="9"/>
      <c r="HX2" s="3"/>
      <c r="HY2" s="3"/>
      <c r="HZ2" s="3"/>
      <c r="IA2" s="6" t="s">
        <v>5</v>
      </c>
      <c r="IB2" s="7"/>
      <c r="IC2" s="7"/>
      <c r="ID2" s="10"/>
      <c r="IE2" s="10"/>
      <c r="IF2" s="10" t="s">
        <v>7</v>
      </c>
      <c r="IG2" s="8"/>
      <c r="IH2" s="3"/>
      <c r="II2" s="3"/>
      <c r="IJ2" s="11" t="s">
        <v>8</v>
      </c>
      <c r="IK2" s="11" t="s">
        <v>9</v>
      </c>
      <c r="IL2" s="12" t="s">
        <v>10</v>
      </c>
      <c r="IM2" s="156" t="s">
        <v>11</v>
      </c>
      <c r="IN2" s="143"/>
      <c r="IO2" s="12" t="s">
        <v>10</v>
      </c>
      <c r="IP2" s="156" t="s">
        <v>11</v>
      </c>
      <c r="IQ2" s="157"/>
      <c r="IR2" s="3"/>
    </row>
    <row r="3" spans="1:252" ht="15">
      <c r="A3" s="8" t="s">
        <v>12</v>
      </c>
      <c r="B3" s="8"/>
      <c r="C3" s="8"/>
      <c r="D3" s="8"/>
      <c r="E3" s="8"/>
      <c r="F3" s="8"/>
      <c r="G3" s="8" t="s">
        <v>14</v>
      </c>
      <c r="H3" s="3"/>
      <c r="I3" s="3"/>
      <c r="J3" s="3"/>
      <c r="K3" s="3"/>
      <c r="L3" s="3"/>
      <c r="M3" s="3"/>
      <c r="N3" s="8" t="s">
        <v>12</v>
      </c>
      <c r="O3" s="8"/>
      <c r="P3" s="8"/>
      <c r="Q3" s="8"/>
      <c r="R3" s="8"/>
      <c r="S3" s="8"/>
      <c r="T3" s="8" t="s">
        <v>24</v>
      </c>
      <c r="U3" s="3"/>
      <c r="V3" s="3"/>
      <c r="W3" s="3"/>
      <c r="X3" s="3"/>
      <c r="Y3" s="3"/>
      <c r="Z3" s="3"/>
      <c r="AA3" s="8" t="s">
        <v>12</v>
      </c>
      <c r="AB3" s="8"/>
      <c r="AC3" s="8"/>
      <c r="AD3" s="8"/>
      <c r="AE3" s="8"/>
      <c r="AF3" s="8"/>
      <c r="AG3" s="8" t="s">
        <v>25</v>
      </c>
      <c r="AH3" s="3"/>
      <c r="AI3" s="3"/>
      <c r="AJ3" s="3"/>
      <c r="AK3" s="3"/>
      <c r="AL3" s="3"/>
      <c r="AM3" s="3"/>
      <c r="AN3" s="8" t="s">
        <v>12</v>
      </c>
      <c r="AO3" s="8"/>
      <c r="AP3" s="8"/>
      <c r="AQ3" s="8"/>
      <c r="AR3" s="8"/>
      <c r="AS3" s="8"/>
      <c r="AT3" s="8" t="s">
        <v>26</v>
      </c>
      <c r="AU3" s="3"/>
      <c r="AV3" s="3"/>
      <c r="AW3" s="3"/>
      <c r="AX3" s="3"/>
      <c r="AY3" s="3"/>
      <c r="AZ3" s="3"/>
      <c r="BA3" s="8" t="s">
        <v>12</v>
      </c>
      <c r="BB3" s="8"/>
      <c r="BC3" s="8"/>
      <c r="BD3" s="8"/>
      <c r="BE3" s="8"/>
      <c r="BF3" s="8"/>
      <c r="BG3" s="8" t="s">
        <v>16</v>
      </c>
      <c r="BH3" s="3"/>
      <c r="BI3" s="3"/>
      <c r="BJ3" s="3"/>
      <c r="BK3" s="3"/>
      <c r="BL3" s="3"/>
      <c r="BM3" s="3"/>
      <c r="BN3" s="8" t="s">
        <v>12</v>
      </c>
      <c r="BO3" s="8"/>
      <c r="BP3" s="8"/>
      <c r="BQ3" s="8"/>
      <c r="BR3" s="8"/>
      <c r="BS3" s="8"/>
      <c r="BT3" s="8" t="s">
        <v>20</v>
      </c>
      <c r="BU3" s="3"/>
      <c r="BV3" s="3"/>
      <c r="BW3" s="3"/>
      <c r="BX3" s="3"/>
      <c r="BY3" s="3"/>
      <c r="BZ3" s="3"/>
      <c r="CA3" s="8" t="s">
        <v>12</v>
      </c>
      <c r="CB3" s="8"/>
      <c r="CC3" s="8"/>
      <c r="CD3" s="8"/>
      <c r="CE3" s="8"/>
      <c r="CF3" s="8"/>
      <c r="CG3" s="8" t="s">
        <v>18</v>
      </c>
      <c r="CH3" s="3"/>
      <c r="CI3" s="3"/>
      <c r="CJ3" s="3"/>
      <c r="CK3" s="3"/>
      <c r="CL3" s="3"/>
      <c r="CM3" s="3"/>
      <c r="CN3" s="8" t="s">
        <v>12</v>
      </c>
      <c r="CO3" s="8"/>
      <c r="CP3" s="8"/>
      <c r="CQ3" s="8"/>
      <c r="CR3" s="8"/>
      <c r="CS3" s="8"/>
      <c r="CT3" s="8" t="s">
        <v>19</v>
      </c>
      <c r="CU3" s="3"/>
      <c r="CV3" s="3"/>
      <c r="CW3" s="3"/>
      <c r="CX3" s="3"/>
      <c r="CY3" s="3"/>
      <c r="CZ3" s="3"/>
      <c r="DA3" s="8" t="s">
        <v>12</v>
      </c>
      <c r="DB3" s="8"/>
      <c r="DC3" s="8"/>
      <c r="DD3" s="8"/>
      <c r="DE3" s="8"/>
      <c r="DF3" s="8"/>
      <c r="DG3" s="8" t="s">
        <v>17</v>
      </c>
      <c r="DH3" s="3"/>
      <c r="DI3" s="3"/>
      <c r="DJ3" s="3"/>
      <c r="DK3" s="3"/>
      <c r="DL3" s="3"/>
      <c r="DM3" s="3"/>
      <c r="DN3" s="8" t="s">
        <v>12</v>
      </c>
      <c r="DO3" s="8"/>
      <c r="DP3" s="8"/>
      <c r="DQ3" s="8"/>
      <c r="DR3" s="8"/>
      <c r="DS3" s="8"/>
      <c r="DT3" s="8" t="s">
        <v>15</v>
      </c>
      <c r="DU3" s="3"/>
      <c r="DV3" s="3"/>
      <c r="DW3" s="3"/>
      <c r="DX3" s="3"/>
      <c r="DY3" s="3"/>
      <c r="DZ3" s="3"/>
      <c r="EA3" s="8" t="s">
        <v>12</v>
      </c>
      <c r="EB3" s="8"/>
      <c r="EC3" s="8"/>
      <c r="ED3" s="8"/>
      <c r="EE3" s="8"/>
      <c r="EF3" s="8"/>
      <c r="EG3" s="180" t="s">
        <v>165</v>
      </c>
      <c r="EH3" s="3"/>
      <c r="EI3" s="3"/>
      <c r="EJ3" s="3"/>
      <c r="EK3" s="3"/>
      <c r="EL3" s="3"/>
      <c r="EM3" s="3"/>
      <c r="EN3" s="8" t="s">
        <v>12</v>
      </c>
      <c r="EO3" s="8"/>
      <c r="EP3" s="8"/>
      <c r="EQ3" s="8"/>
      <c r="ER3" s="8"/>
      <c r="ES3" s="8"/>
      <c r="ET3" s="179" t="s">
        <v>164</v>
      </c>
      <c r="EU3" s="3"/>
      <c r="EV3" s="3"/>
      <c r="EW3" s="3"/>
      <c r="EX3" s="3"/>
      <c r="EY3" s="3"/>
      <c r="EZ3" s="3"/>
      <c r="FA3" s="8" t="s">
        <v>12</v>
      </c>
      <c r="FB3" s="8"/>
      <c r="FC3" s="8"/>
      <c r="FD3" s="8"/>
      <c r="FE3" s="8"/>
      <c r="FF3" s="8"/>
      <c r="FG3" s="8" t="s">
        <v>22</v>
      </c>
      <c r="FH3" s="3"/>
      <c r="FI3" s="3"/>
      <c r="FJ3" s="3"/>
      <c r="FK3" s="3"/>
      <c r="FL3" s="3"/>
      <c r="FM3" s="3"/>
      <c r="FN3" s="8" t="s">
        <v>12</v>
      </c>
      <c r="FO3" s="8"/>
      <c r="FP3" s="8"/>
      <c r="FQ3" s="8"/>
      <c r="FR3" s="8"/>
      <c r="FS3" s="8"/>
      <c r="FT3" s="8" t="s">
        <v>23</v>
      </c>
      <c r="FU3" s="3"/>
      <c r="FV3" s="3"/>
      <c r="FW3" s="3"/>
      <c r="FX3" s="3"/>
      <c r="FY3" s="3"/>
      <c r="FZ3" s="3"/>
      <c r="GA3" s="8" t="s">
        <v>12</v>
      </c>
      <c r="GB3" s="8"/>
      <c r="GC3" s="8"/>
      <c r="GD3" s="8"/>
      <c r="GE3" s="8"/>
      <c r="GF3" s="8"/>
      <c r="GG3" s="8" t="s">
        <v>21</v>
      </c>
      <c r="GH3" s="3"/>
      <c r="GI3" s="3"/>
      <c r="GJ3" s="3"/>
      <c r="GK3" s="3"/>
      <c r="GL3" s="3"/>
      <c r="GM3" s="3"/>
      <c r="GN3" s="8" t="s">
        <v>12</v>
      </c>
      <c r="GO3" s="8"/>
      <c r="GP3" s="8"/>
      <c r="GQ3" s="8"/>
      <c r="GR3" s="8"/>
      <c r="GS3" s="8"/>
      <c r="GT3" s="8" t="s">
        <v>13</v>
      </c>
      <c r="GU3" s="3"/>
      <c r="GV3" s="3"/>
      <c r="GW3" s="3"/>
      <c r="GX3" s="3"/>
      <c r="GY3" s="3"/>
      <c r="GZ3" s="3"/>
      <c r="HA3" s="8" t="s">
        <v>12</v>
      </c>
      <c r="HB3" s="8"/>
      <c r="HC3" s="8"/>
      <c r="HD3" s="8"/>
      <c r="HE3" s="8"/>
      <c r="HF3" s="8"/>
      <c r="HG3" s="8" t="s">
        <v>141</v>
      </c>
      <c r="HH3" s="3"/>
      <c r="HI3" s="3"/>
      <c r="HJ3" s="3"/>
      <c r="HK3" s="3"/>
      <c r="HL3" s="3"/>
      <c r="HM3" s="3"/>
      <c r="HN3" s="8" t="s">
        <v>12</v>
      </c>
      <c r="HO3" s="8"/>
      <c r="HP3" s="8"/>
      <c r="HQ3" s="8"/>
      <c r="HR3" s="8"/>
      <c r="HS3" s="8"/>
      <c r="HT3" s="8" t="s">
        <v>143</v>
      </c>
      <c r="HU3" s="139"/>
      <c r="HV3" s="139"/>
      <c r="HW3" s="3"/>
      <c r="HX3" s="3"/>
      <c r="HY3" s="3"/>
      <c r="HZ3" s="3"/>
      <c r="IA3" s="8" t="s">
        <v>12</v>
      </c>
      <c r="IB3" s="8"/>
      <c r="IC3" s="8"/>
      <c r="ID3" s="10"/>
      <c r="IE3" s="10"/>
      <c r="IF3" s="10"/>
      <c r="IG3" s="8"/>
      <c r="IH3" s="3"/>
      <c r="II3" s="3"/>
      <c r="IJ3" s="14"/>
      <c r="IK3" s="14"/>
      <c r="IL3" s="14"/>
      <c r="IM3" s="164" t="s">
        <v>27</v>
      </c>
      <c r="IN3" s="138"/>
      <c r="IO3" s="15"/>
      <c r="IP3" s="158" t="s">
        <v>27</v>
      </c>
      <c r="IQ3" s="159"/>
      <c r="IR3" s="3"/>
    </row>
    <row r="4" spans="1:252" ht="18.75" customHeight="1">
      <c r="A4" s="6" t="s">
        <v>28</v>
      </c>
      <c r="H4" s="3"/>
      <c r="I4" s="3"/>
      <c r="J4" s="3"/>
      <c r="K4" s="3"/>
      <c r="L4" s="3"/>
      <c r="M4" s="3"/>
      <c r="N4" s="6" t="s">
        <v>28</v>
      </c>
      <c r="U4" s="3"/>
      <c r="V4" s="3"/>
      <c r="W4" s="3"/>
      <c r="X4" s="3"/>
      <c r="Y4" s="3"/>
      <c r="Z4" s="3"/>
      <c r="AA4" s="6" t="s">
        <v>28</v>
      </c>
      <c r="AH4" s="3"/>
      <c r="AI4" s="3"/>
      <c r="AJ4" s="3"/>
      <c r="AK4" s="3"/>
      <c r="AL4" s="3"/>
      <c r="AM4" s="3"/>
      <c r="AN4" s="6" t="s">
        <v>28</v>
      </c>
      <c r="AU4" s="3"/>
      <c r="AV4" s="3"/>
      <c r="AW4" s="3"/>
      <c r="AX4" s="3"/>
      <c r="AY4" s="3"/>
      <c r="AZ4" s="3"/>
      <c r="BA4" s="6" t="s">
        <v>28</v>
      </c>
      <c r="BH4" s="3"/>
      <c r="BI4" s="3"/>
      <c r="BJ4" s="3"/>
      <c r="BK4" s="3"/>
      <c r="BL4" s="3"/>
      <c r="BM4" s="3"/>
      <c r="BN4" s="6" t="s">
        <v>28</v>
      </c>
      <c r="BU4" s="3"/>
      <c r="BV4" s="3"/>
      <c r="BW4" s="3"/>
      <c r="BX4" s="3"/>
      <c r="BY4" s="3"/>
      <c r="BZ4" s="3"/>
      <c r="CA4" s="6" t="s">
        <v>28</v>
      </c>
      <c r="CH4" s="3"/>
      <c r="CI4" s="3"/>
      <c r="CJ4" s="3"/>
      <c r="CK4" s="3"/>
      <c r="CL4" s="3"/>
      <c r="CM4" s="3"/>
      <c r="CN4" s="6" t="s">
        <v>28</v>
      </c>
      <c r="CU4" s="3"/>
      <c r="CV4" s="3"/>
      <c r="CW4" s="3"/>
      <c r="CX4" s="3"/>
      <c r="CY4" s="3"/>
      <c r="CZ4" s="3"/>
      <c r="DA4" s="6" t="s">
        <v>28</v>
      </c>
      <c r="DH4" s="3"/>
      <c r="DI4" s="3"/>
      <c r="DJ4" s="3"/>
      <c r="DK4" s="3"/>
      <c r="DL4" s="3"/>
      <c r="DM4" s="3"/>
      <c r="DN4" s="6" t="s">
        <v>28</v>
      </c>
      <c r="DU4" s="3"/>
      <c r="DV4" s="3"/>
      <c r="DW4" s="3"/>
      <c r="DX4" s="3"/>
      <c r="DY4" s="3"/>
      <c r="DZ4" s="3"/>
      <c r="EA4" s="6" t="s">
        <v>28</v>
      </c>
      <c r="EH4" s="3"/>
      <c r="EI4" s="3"/>
      <c r="EJ4" s="3"/>
      <c r="EK4" s="3"/>
      <c r="EL4" s="3"/>
      <c r="EM4" s="3"/>
      <c r="EN4" s="6" t="s">
        <v>28</v>
      </c>
      <c r="EU4" s="3"/>
      <c r="EV4" s="3"/>
      <c r="EW4" s="3"/>
      <c r="EX4" s="3"/>
      <c r="EY4" s="3"/>
      <c r="EZ4" s="3"/>
      <c r="FA4" s="6" t="s">
        <v>28</v>
      </c>
      <c r="FH4" s="3"/>
      <c r="FI4" s="3"/>
      <c r="FJ4" s="3"/>
      <c r="FK4" s="3"/>
      <c r="FL4" s="3"/>
      <c r="FM4" s="3"/>
      <c r="FN4" s="6" t="s">
        <v>28</v>
      </c>
      <c r="FU4" s="3"/>
      <c r="FV4" s="3"/>
      <c r="FW4" s="3"/>
      <c r="FX4" s="3"/>
      <c r="FY4" s="3"/>
      <c r="FZ4" s="3"/>
      <c r="GA4" s="6" t="s">
        <v>28</v>
      </c>
      <c r="GH4" s="3"/>
      <c r="GI4" s="3"/>
      <c r="GJ4" s="3"/>
      <c r="GK4" s="3"/>
      <c r="GL4" s="3"/>
      <c r="GM4" s="3"/>
      <c r="GN4" s="6" t="s">
        <v>28</v>
      </c>
      <c r="GU4" s="3"/>
      <c r="GV4" s="3"/>
      <c r="GW4" s="3"/>
      <c r="GX4" s="3"/>
      <c r="GY4" s="3"/>
      <c r="GZ4" s="3"/>
      <c r="HA4" s="6" t="s">
        <v>28</v>
      </c>
      <c r="HB4" s="2"/>
      <c r="HC4" s="2"/>
      <c r="HD4" s="2"/>
      <c r="HE4" s="2"/>
      <c r="HF4" s="2"/>
      <c r="HG4" s="2"/>
      <c r="HH4" s="3"/>
      <c r="HI4" s="3"/>
      <c r="HJ4" s="3"/>
      <c r="HK4" s="3"/>
      <c r="HL4" s="3"/>
      <c r="HM4" s="3"/>
      <c r="HN4" s="6" t="s">
        <v>28</v>
      </c>
      <c r="HU4" s="3"/>
      <c r="HV4" s="3"/>
      <c r="HW4" s="3"/>
      <c r="HX4" s="3"/>
      <c r="HY4" s="3"/>
      <c r="HZ4" s="3"/>
      <c r="IA4" s="6" t="s">
        <v>28</v>
      </c>
      <c r="IB4" s="2"/>
      <c r="IC4" s="2"/>
      <c r="ID4" s="2"/>
      <c r="IE4" s="2"/>
      <c r="IF4" s="2"/>
      <c r="IG4" s="2"/>
      <c r="IH4" s="3"/>
      <c r="II4" s="3"/>
      <c r="IJ4" s="12">
        <v>1</v>
      </c>
      <c r="IK4" s="16" t="s">
        <v>29</v>
      </c>
      <c r="IL4" s="17"/>
      <c r="IM4" s="18"/>
      <c r="IN4" s="19"/>
      <c r="IO4" s="17"/>
      <c r="IP4" s="18"/>
      <c r="IQ4" s="20"/>
      <c r="IR4" s="3"/>
    </row>
    <row r="5" spans="1:252" ht="12.75" customHeight="1">
      <c r="A5" s="2" t="s">
        <v>30</v>
      </c>
      <c r="H5" s="3"/>
      <c r="I5" s="3"/>
      <c r="J5" s="3"/>
      <c r="K5" s="3"/>
      <c r="L5" s="3"/>
      <c r="M5" s="3"/>
      <c r="N5" s="2" t="s">
        <v>30</v>
      </c>
      <c r="U5" s="3"/>
      <c r="V5" s="3"/>
      <c r="W5" s="3"/>
      <c r="X5" s="3"/>
      <c r="Y5" s="3"/>
      <c r="Z5" s="3"/>
      <c r="AA5" s="2" t="s">
        <v>30</v>
      </c>
      <c r="AH5" s="3"/>
      <c r="AI5" s="3"/>
      <c r="AJ5" s="3"/>
      <c r="AK5" s="3"/>
      <c r="AL5" s="3"/>
      <c r="AM5" s="3"/>
      <c r="AN5" s="2" t="s">
        <v>30</v>
      </c>
      <c r="AU5" s="3"/>
      <c r="AV5" s="3"/>
      <c r="AW5" s="3"/>
      <c r="AX5" s="3"/>
      <c r="AY5" s="3"/>
      <c r="AZ5" s="3"/>
      <c r="BA5" s="2" t="s">
        <v>30</v>
      </c>
      <c r="BH5" s="3"/>
      <c r="BI5" s="3"/>
      <c r="BJ5" s="3"/>
      <c r="BK5" s="3"/>
      <c r="BL5" s="3"/>
      <c r="BM5" s="3"/>
      <c r="BN5" s="2" t="s">
        <v>30</v>
      </c>
      <c r="BU5" s="3"/>
      <c r="BV5" s="3"/>
      <c r="BW5" s="3"/>
      <c r="BX5" s="3"/>
      <c r="BY5" s="3"/>
      <c r="BZ5" s="3"/>
      <c r="CA5" s="2" t="s">
        <v>30</v>
      </c>
      <c r="CH5" s="3"/>
      <c r="CI5" s="3"/>
      <c r="CJ5" s="3"/>
      <c r="CK5" s="3"/>
      <c r="CL5" s="3"/>
      <c r="CM5" s="3"/>
      <c r="CN5" s="2" t="s">
        <v>30</v>
      </c>
      <c r="CU5" s="3"/>
      <c r="CV5" s="3"/>
      <c r="CW5" s="3"/>
      <c r="CX5" s="3"/>
      <c r="CY5" s="3"/>
      <c r="CZ5" s="3"/>
      <c r="DA5" s="2" t="s">
        <v>30</v>
      </c>
      <c r="DH5" s="3"/>
      <c r="DI5" s="3"/>
      <c r="DJ5" s="3"/>
      <c r="DK5" s="3"/>
      <c r="DL5" s="3"/>
      <c r="DM5" s="3"/>
      <c r="DN5" s="2" t="s">
        <v>30</v>
      </c>
      <c r="DU5" s="3"/>
      <c r="DV5" s="3"/>
      <c r="DW5" s="3"/>
      <c r="DX5" s="3"/>
      <c r="DY5" s="3"/>
      <c r="DZ5" s="3"/>
      <c r="EA5" s="2" t="s">
        <v>30</v>
      </c>
      <c r="EH5" s="3"/>
      <c r="EI5" s="3"/>
      <c r="EJ5" s="3"/>
      <c r="EK5" s="3"/>
      <c r="EL5" s="3"/>
      <c r="EM5" s="3"/>
      <c r="EN5" s="2" t="s">
        <v>30</v>
      </c>
      <c r="EU5" s="3"/>
      <c r="EV5" s="3"/>
      <c r="EW5" s="3"/>
      <c r="EX5" s="3"/>
      <c r="EY5" s="3"/>
      <c r="EZ5" s="3"/>
      <c r="FA5" s="2" t="s">
        <v>30</v>
      </c>
      <c r="FH5" s="3"/>
      <c r="FI5" s="3"/>
      <c r="FJ5" s="3"/>
      <c r="FK5" s="3"/>
      <c r="FL5" s="3"/>
      <c r="FM5" s="3"/>
      <c r="FN5" s="2" t="s">
        <v>30</v>
      </c>
      <c r="FU5" s="3"/>
      <c r="FV5" s="3"/>
      <c r="FW5" s="3"/>
      <c r="FX5" s="3"/>
      <c r="FY5" s="3"/>
      <c r="FZ5" s="3"/>
      <c r="GA5" s="2" t="s">
        <v>30</v>
      </c>
      <c r="GH5" s="3"/>
      <c r="GI5" s="3"/>
      <c r="GJ5" s="3"/>
      <c r="GK5" s="3"/>
      <c r="GL5" s="3"/>
      <c r="GM5" s="3"/>
      <c r="GN5" s="2" t="s">
        <v>30</v>
      </c>
      <c r="GU5" s="3"/>
      <c r="GV5" s="3"/>
      <c r="GW5" s="3"/>
      <c r="GX5" s="3"/>
      <c r="GY5" s="3"/>
      <c r="GZ5" s="3"/>
      <c r="HA5" s="2" t="s">
        <v>30</v>
      </c>
      <c r="HB5" s="2"/>
      <c r="HC5" s="2"/>
      <c r="HD5" s="2"/>
      <c r="HE5" s="2"/>
      <c r="HF5" s="2"/>
      <c r="HG5" s="2"/>
      <c r="HH5" s="3"/>
      <c r="HI5" s="3"/>
      <c r="HJ5" s="3"/>
      <c r="HK5" s="3"/>
      <c r="HL5" s="3"/>
      <c r="HM5" s="3"/>
      <c r="HN5" s="2" t="s">
        <v>30</v>
      </c>
      <c r="HU5" s="3"/>
      <c r="HV5" s="3"/>
      <c r="HW5" s="3"/>
      <c r="HX5" s="3"/>
      <c r="HY5" s="3"/>
      <c r="HZ5" s="3"/>
      <c r="IA5" s="2" t="s">
        <v>31</v>
      </c>
      <c r="IB5" s="2"/>
      <c r="IC5" s="2"/>
      <c r="ID5" s="2"/>
      <c r="IE5" s="2"/>
      <c r="IF5" s="2"/>
      <c r="IG5" s="2"/>
      <c r="IH5" s="3"/>
      <c r="II5" s="3"/>
      <c r="IJ5" s="11"/>
      <c r="IK5" s="16" t="s">
        <v>32</v>
      </c>
      <c r="IL5" s="150"/>
      <c r="IM5" s="151"/>
      <c r="IN5" s="21"/>
      <c r="IO5" s="22"/>
      <c r="IP5" s="23"/>
      <c r="IQ5" s="24"/>
      <c r="IR5" s="3"/>
    </row>
    <row r="6" spans="1:252" ht="18" customHeight="1">
      <c r="A6" s="6" t="s">
        <v>33</v>
      </c>
      <c r="H6" s="3"/>
      <c r="I6" s="3"/>
      <c r="J6" s="3"/>
      <c r="K6" s="3"/>
      <c r="L6" s="3"/>
      <c r="M6" s="3"/>
      <c r="N6" s="6" t="s">
        <v>33</v>
      </c>
      <c r="U6" s="3"/>
      <c r="V6" s="3"/>
      <c r="W6" s="3"/>
      <c r="X6" s="3"/>
      <c r="Y6" s="3"/>
      <c r="Z6" s="3"/>
      <c r="AA6" s="6" t="s">
        <v>33</v>
      </c>
      <c r="AH6" s="3"/>
      <c r="AI6" s="3"/>
      <c r="AJ6" s="3"/>
      <c r="AK6" s="3"/>
      <c r="AL6" s="3"/>
      <c r="AM6" s="3"/>
      <c r="AN6" s="6" t="s">
        <v>33</v>
      </c>
      <c r="AU6" s="3"/>
      <c r="AV6" s="3"/>
      <c r="AW6" s="3"/>
      <c r="AX6" s="3"/>
      <c r="AY6" s="3"/>
      <c r="AZ6" s="3"/>
      <c r="BA6" s="6" t="s">
        <v>33</v>
      </c>
      <c r="BH6" s="3"/>
      <c r="BI6" s="3"/>
      <c r="BJ6" s="3"/>
      <c r="BK6" s="3"/>
      <c r="BL6" s="3"/>
      <c r="BM6" s="3"/>
      <c r="BN6" s="6" t="s">
        <v>33</v>
      </c>
      <c r="BU6" s="3"/>
      <c r="BV6" s="3"/>
      <c r="BW6" s="3"/>
      <c r="BX6" s="3"/>
      <c r="BY6" s="3"/>
      <c r="BZ6" s="3"/>
      <c r="CA6" s="6" t="s">
        <v>33</v>
      </c>
      <c r="CH6" s="3"/>
      <c r="CI6" s="3"/>
      <c r="CJ6" s="3"/>
      <c r="CK6" s="3"/>
      <c r="CL6" s="3"/>
      <c r="CM6" s="3"/>
      <c r="CN6" s="6" t="s">
        <v>33</v>
      </c>
      <c r="CU6" s="3"/>
      <c r="CV6" s="3"/>
      <c r="CW6" s="3"/>
      <c r="CX6" s="3"/>
      <c r="CY6" s="3"/>
      <c r="CZ6" s="3"/>
      <c r="DA6" s="6" t="s">
        <v>33</v>
      </c>
      <c r="DH6" s="3"/>
      <c r="DI6" s="3"/>
      <c r="DJ6" s="3"/>
      <c r="DK6" s="3"/>
      <c r="DL6" s="3"/>
      <c r="DM6" s="3"/>
      <c r="DN6" s="6" t="s">
        <v>33</v>
      </c>
      <c r="DU6" s="3"/>
      <c r="DV6" s="3"/>
      <c r="DW6" s="3"/>
      <c r="DX6" s="3"/>
      <c r="DY6" s="3"/>
      <c r="DZ6" s="3"/>
      <c r="EA6" s="6" t="s">
        <v>33</v>
      </c>
      <c r="EH6" s="3"/>
      <c r="EI6" s="3"/>
      <c r="EJ6" s="3"/>
      <c r="EK6" s="3"/>
      <c r="EL6" s="3"/>
      <c r="EM6" s="3"/>
      <c r="EN6" s="6" t="s">
        <v>33</v>
      </c>
      <c r="EU6" s="3"/>
      <c r="EV6" s="3"/>
      <c r="EW6" s="3"/>
      <c r="EX6" s="3"/>
      <c r="EY6" s="3"/>
      <c r="EZ6" s="3"/>
      <c r="FA6" s="6" t="s">
        <v>33</v>
      </c>
      <c r="FH6" s="3"/>
      <c r="FI6" s="3"/>
      <c r="FJ6" s="3"/>
      <c r="FK6" s="3"/>
      <c r="FL6" s="3"/>
      <c r="FM6" s="3"/>
      <c r="FN6" s="6" t="s">
        <v>33</v>
      </c>
      <c r="FU6" s="3"/>
      <c r="FV6" s="3"/>
      <c r="FW6" s="3"/>
      <c r="FX6" s="3"/>
      <c r="FY6" s="3"/>
      <c r="FZ6" s="3"/>
      <c r="GA6" s="6" t="s">
        <v>33</v>
      </c>
      <c r="GH6" s="3"/>
      <c r="GI6" s="3"/>
      <c r="GJ6" s="3"/>
      <c r="GK6" s="3"/>
      <c r="GL6" s="3"/>
      <c r="GM6" s="3"/>
      <c r="GN6" s="6" t="s">
        <v>33</v>
      </c>
      <c r="GU6" s="3"/>
      <c r="GV6" s="3"/>
      <c r="GW6" s="3"/>
      <c r="GX6" s="3"/>
      <c r="GY6" s="3"/>
      <c r="GZ6" s="3"/>
      <c r="HA6" s="6" t="s">
        <v>33</v>
      </c>
      <c r="HB6" s="2"/>
      <c r="HC6" s="2"/>
      <c r="HD6" s="2"/>
      <c r="HE6" s="2"/>
      <c r="HF6" s="2"/>
      <c r="HG6" s="2"/>
      <c r="HH6" s="3"/>
      <c r="HI6" s="3"/>
      <c r="HJ6" s="3"/>
      <c r="HK6" s="3"/>
      <c r="HL6" s="3"/>
      <c r="HM6" s="3"/>
      <c r="HN6" s="6" t="s">
        <v>33</v>
      </c>
      <c r="HU6" s="3"/>
      <c r="HV6" s="3"/>
      <c r="HW6" s="3"/>
      <c r="HX6" s="3"/>
      <c r="HY6" s="3"/>
      <c r="HZ6" s="3"/>
      <c r="IA6" s="6" t="s">
        <v>33</v>
      </c>
      <c r="IB6" s="2"/>
      <c r="IC6" s="2"/>
      <c r="ID6" s="2"/>
      <c r="IE6" s="2"/>
      <c r="IF6" s="2"/>
      <c r="IG6" s="2"/>
      <c r="IH6" s="3"/>
      <c r="II6" s="3"/>
      <c r="IJ6" s="15"/>
      <c r="IK6" s="13" t="s">
        <v>34</v>
      </c>
      <c r="IL6" s="153">
        <v>155</v>
      </c>
      <c r="IM6" s="154">
        <v>97845</v>
      </c>
      <c r="IN6" s="27"/>
      <c r="IO6" s="25"/>
      <c r="IP6" s="26"/>
      <c r="IQ6" s="28"/>
      <c r="IR6" s="3"/>
    </row>
    <row r="7" spans="1:252" ht="15.75">
      <c r="A7" s="210" t="s">
        <v>35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 t="s">
        <v>35</v>
      </c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 t="s">
        <v>35</v>
      </c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 t="s">
        <v>35</v>
      </c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 t="s">
        <v>35</v>
      </c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 t="s">
        <v>35</v>
      </c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 t="s">
        <v>35</v>
      </c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 t="s">
        <v>35</v>
      </c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 t="s">
        <v>35</v>
      </c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 t="s">
        <v>35</v>
      </c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 t="s">
        <v>35</v>
      </c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 t="s">
        <v>35</v>
      </c>
      <c r="EO7" s="210"/>
      <c r="EP7" s="210"/>
      <c r="EQ7" s="210"/>
      <c r="ER7" s="210"/>
      <c r="ES7" s="210"/>
      <c r="ET7" s="210"/>
      <c r="EU7" s="210"/>
      <c r="EV7" s="210"/>
      <c r="EW7" s="210"/>
      <c r="EX7" s="210"/>
      <c r="EY7" s="210"/>
      <c r="EZ7" s="210"/>
      <c r="FA7" s="210" t="s">
        <v>35</v>
      </c>
      <c r="FB7" s="210"/>
      <c r="FC7" s="210"/>
      <c r="FD7" s="210"/>
      <c r="FE7" s="210"/>
      <c r="FF7" s="210"/>
      <c r="FG7" s="210"/>
      <c r="FH7" s="210"/>
      <c r="FI7" s="210"/>
      <c r="FJ7" s="210"/>
      <c r="FK7" s="210"/>
      <c r="FL7" s="210"/>
      <c r="FM7" s="210"/>
      <c r="FN7" s="210" t="s">
        <v>35</v>
      </c>
      <c r="FO7" s="210"/>
      <c r="FP7" s="210"/>
      <c r="FQ7" s="210"/>
      <c r="FR7" s="210"/>
      <c r="FS7" s="210"/>
      <c r="FT7" s="210"/>
      <c r="FU7" s="210"/>
      <c r="FV7" s="210"/>
      <c r="FW7" s="210"/>
      <c r="FX7" s="210"/>
      <c r="FY7" s="210"/>
      <c r="FZ7" s="210"/>
      <c r="GA7" s="210" t="s">
        <v>35</v>
      </c>
      <c r="GB7" s="210"/>
      <c r="GC7" s="210"/>
      <c r="GD7" s="210"/>
      <c r="GE7" s="210"/>
      <c r="GF7" s="210"/>
      <c r="GG7" s="210"/>
      <c r="GH7" s="210"/>
      <c r="GI7" s="210"/>
      <c r="GJ7" s="210"/>
      <c r="GK7" s="210"/>
      <c r="GL7" s="210"/>
      <c r="GM7" s="210"/>
      <c r="GN7" s="210" t="s">
        <v>35</v>
      </c>
      <c r="GO7" s="210"/>
      <c r="GP7" s="210"/>
      <c r="GQ7" s="210"/>
      <c r="GR7" s="210"/>
      <c r="GS7" s="210"/>
      <c r="GT7" s="210"/>
      <c r="GU7" s="210"/>
      <c r="GV7" s="210"/>
      <c r="GW7" s="210"/>
      <c r="GX7" s="210"/>
      <c r="GY7" s="210"/>
      <c r="GZ7" s="210"/>
      <c r="HA7" s="210" t="s">
        <v>35</v>
      </c>
      <c r="HB7" s="210"/>
      <c r="HC7" s="210"/>
      <c r="HD7" s="210"/>
      <c r="HE7" s="210"/>
      <c r="HF7" s="210"/>
      <c r="HG7" s="210"/>
      <c r="HH7" s="210"/>
      <c r="HI7" s="210"/>
      <c r="HJ7" s="210"/>
      <c r="HK7" s="210"/>
      <c r="HL7" s="210"/>
      <c r="HM7" s="210"/>
      <c r="HN7" s="210" t="s">
        <v>35</v>
      </c>
      <c r="HO7" s="210"/>
      <c r="HP7" s="210"/>
      <c r="HQ7" s="210"/>
      <c r="HR7" s="210"/>
      <c r="HS7" s="210"/>
      <c r="HT7" s="210"/>
      <c r="HU7" s="210"/>
      <c r="HV7" s="210"/>
      <c r="HW7" s="210"/>
      <c r="HX7" s="210"/>
      <c r="HY7" s="210"/>
      <c r="HZ7" s="210"/>
      <c r="IA7" s="29"/>
      <c r="IB7" s="29"/>
      <c r="IC7" s="29"/>
      <c r="ID7" s="29"/>
      <c r="IE7" s="29"/>
      <c r="IF7" s="29"/>
      <c r="IG7" s="29"/>
      <c r="IH7" s="3"/>
      <c r="II7" s="3"/>
      <c r="IJ7" s="12">
        <v>2</v>
      </c>
      <c r="IK7" s="161" t="s">
        <v>36</v>
      </c>
      <c r="IL7" s="155"/>
      <c r="IM7" s="162"/>
      <c r="IN7" s="19"/>
      <c r="IO7" s="17"/>
      <c r="IP7" s="18"/>
      <c r="IQ7" s="20"/>
      <c r="IR7" s="3"/>
    </row>
    <row r="8" spans="1:252" ht="15.75">
      <c r="A8" s="210" t="s">
        <v>37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 t="s">
        <v>37</v>
      </c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 t="s">
        <v>37</v>
      </c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 t="s">
        <v>37</v>
      </c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 t="s">
        <v>37</v>
      </c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 t="s">
        <v>37</v>
      </c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 t="s">
        <v>37</v>
      </c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 t="s">
        <v>37</v>
      </c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 t="s">
        <v>37</v>
      </c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 t="s">
        <v>37</v>
      </c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 t="s">
        <v>37</v>
      </c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 t="s">
        <v>37</v>
      </c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 t="s">
        <v>37</v>
      </c>
      <c r="FB8" s="210"/>
      <c r="FC8" s="210"/>
      <c r="FD8" s="210"/>
      <c r="FE8" s="210"/>
      <c r="FF8" s="210"/>
      <c r="FG8" s="210"/>
      <c r="FH8" s="210"/>
      <c r="FI8" s="210"/>
      <c r="FJ8" s="210"/>
      <c r="FK8" s="210"/>
      <c r="FL8" s="210"/>
      <c r="FM8" s="210"/>
      <c r="FN8" s="210" t="s">
        <v>37</v>
      </c>
      <c r="FO8" s="210"/>
      <c r="FP8" s="210"/>
      <c r="FQ8" s="210"/>
      <c r="FR8" s="210"/>
      <c r="FS8" s="210"/>
      <c r="FT8" s="210"/>
      <c r="FU8" s="210"/>
      <c r="FV8" s="210"/>
      <c r="FW8" s="210"/>
      <c r="FX8" s="210"/>
      <c r="FY8" s="210"/>
      <c r="FZ8" s="210"/>
      <c r="GA8" s="210" t="s">
        <v>37</v>
      </c>
      <c r="GB8" s="210"/>
      <c r="GC8" s="210"/>
      <c r="GD8" s="210"/>
      <c r="GE8" s="210"/>
      <c r="GF8" s="210"/>
      <c r="GG8" s="210"/>
      <c r="GH8" s="210"/>
      <c r="GI8" s="210"/>
      <c r="GJ8" s="210"/>
      <c r="GK8" s="210"/>
      <c r="GL8" s="210"/>
      <c r="GM8" s="210"/>
      <c r="GN8" s="210" t="s">
        <v>37</v>
      </c>
      <c r="GO8" s="210"/>
      <c r="GP8" s="210"/>
      <c r="GQ8" s="210"/>
      <c r="GR8" s="210"/>
      <c r="GS8" s="210"/>
      <c r="GT8" s="210"/>
      <c r="GU8" s="210"/>
      <c r="GV8" s="210"/>
      <c r="GW8" s="210"/>
      <c r="GX8" s="210"/>
      <c r="GY8" s="210"/>
      <c r="GZ8" s="210"/>
      <c r="HA8" s="210" t="s">
        <v>37</v>
      </c>
      <c r="HB8" s="210"/>
      <c r="HC8" s="210"/>
      <c r="HD8" s="210"/>
      <c r="HE8" s="210"/>
      <c r="HF8" s="210"/>
      <c r="HG8" s="210"/>
      <c r="HH8" s="210"/>
      <c r="HI8" s="210"/>
      <c r="HJ8" s="210"/>
      <c r="HK8" s="210"/>
      <c r="HL8" s="210"/>
      <c r="HM8" s="210"/>
      <c r="HN8" s="210" t="s">
        <v>37</v>
      </c>
      <c r="HO8" s="210"/>
      <c r="HP8" s="210"/>
      <c r="HQ8" s="210"/>
      <c r="HR8" s="210"/>
      <c r="HS8" s="210"/>
      <c r="HT8" s="210"/>
      <c r="HU8" s="210"/>
      <c r="HV8" s="210"/>
      <c r="HW8" s="210"/>
      <c r="HX8" s="210"/>
      <c r="HY8" s="210"/>
      <c r="HZ8" s="210"/>
      <c r="IA8" s="210" t="s">
        <v>38</v>
      </c>
      <c r="IB8" s="213"/>
      <c r="IC8" s="213"/>
      <c r="ID8" s="213"/>
      <c r="IE8" s="213"/>
      <c r="IF8" s="213"/>
      <c r="IG8" s="213"/>
      <c r="IH8" s="213"/>
      <c r="II8" s="137"/>
      <c r="IJ8" s="11"/>
      <c r="IK8" s="16" t="s">
        <v>39</v>
      </c>
      <c r="IL8" s="163">
        <v>10</v>
      </c>
      <c r="IM8" s="160">
        <v>5160</v>
      </c>
      <c r="IN8" s="21"/>
      <c r="IO8" s="22"/>
      <c r="IP8" s="23"/>
      <c r="IQ8" s="24"/>
      <c r="IR8" s="3"/>
    </row>
    <row r="9" spans="1:252" ht="15">
      <c r="A9" s="211" t="s">
        <v>167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 t="s">
        <v>167</v>
      </c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 t="s">
        <v>167</v>
      </c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 t="s">
        <v>167</v>
      </c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 t="s">
        <v>166</v>
      </c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 t="s">
        <v>167</v>
      </c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 t="s">
        <v>167</v>
      </c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 t="s">
        <v>167</v>
      </c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 t="s">
        <v>166</v>
      </c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 t="s">
        <v>167</v>
      </c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 t="s">
        <v>167</v>
      </c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 t="s">
        <v>167</v>
      </c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 t="s">
        <v>167</v>
      </c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 t="s">
        <v>167</v>
      </c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 t="s">
        <v>167</v>
      </c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 t="s">
        <v>167</v>
      </c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 t="s">
        <v>167</v>
      </c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 t="s">
        <v>167</v>
      </c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 t="s">
        <v>167</v>
      </c>
      <c r="IB9" s="212"/>
      <c r="IC9" s="212"/>
      <c r="ID9" s="212"/>
      <c r="IE9" s="212"/>
      <c r="IF9" s="212"/>
      <c r="IG9" s="212"/>
      <c r="IH9" s="212"/>
      <c r="II9" s="137"/>
      <c r="IJ9" s="15"/>
      <c r="IK9" s="13" t="s">
        <v>40</v>
      </c>
      <c r="IL9" s="31"/>
      <c r="IM9" s="33"/>
      <c r="IN9" s="33"/>
      <c r="IO9" s="31"/>
      <c r="IP9" s="32"/>
      <c r="IQ9" s="34"/>
      <c r="IR9" s="2"/>
    </row>
    <row r="10" spans="1:252" ht="13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166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10" t="s">
        <v>41</v>
      </c>
      <c r="IB10" s="213"/>
      <c r="IC10" s="213"/>
      <c r="ID10" s="213"/>
      <c r="IE10" s="213"/>
      <c r="IF10" s="213"/>
      <c r="IG10" s="213"/>
      <c r="IH10" s="213"/>
      <c r="II10" s="137"/>
      <c r="IJ10" s="12">
        <v>3</v>
      </c>
      <c r="IK10" s="36" t="s">
        <v>42</v>
      </c>
      <c r="IL10" s="37"/>
      <c r="IM10" s="38"/>
      <c r="IN10" s="39"/>
      <c r="IO10" s="37"/>
      <c r="IP10" s="38"/>
      <c r="IQ10" s="40"/>
      <c r="IR10" s="2"/>
    </row>
    <row r="11" spans="1:252" ht="15">
      <c r="A11" s="210" t="s">
        <v>44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 t="s">
        <v>48</v>
      </c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 t="s">
        <v>48</v>
      </c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 t="s">
        <v>49</v>
      </c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 t="s">
        <v>44</v>
      </c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 t="s">
        <v>45</v>
      </c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 t="s">
        <v>44</v>
      </c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 t="s">
        <v>44</v>
      </c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 t="s">
        <v>44</v>
      </c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 t="s">
        <v>44</v>
      </c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 t="s">
        <v>44</v>
      </c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 t="s">
        <v>47</v>
      </c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 t="s">
        <v>46</v>
      </c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 t="s">
        <v>46</v>
      </c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 t="s">
        <v>46</v>
      </c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 t="s">
        <v>43</v>
      </c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 t="s">
        <v>44</v>
      </c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 t="s">
        <v>44</v>
      </c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35"/>
      <c r="II11" s="35"/>
      <c r="IJ11" s="15"/>
      <c r="IK11" s="31" t="s">
        <v>50</v>
      </c>
      <c r="IL11" s="31"/>
      <c r="IM11" s="32"/>
      <c r="IN11" s="33"/>
      <c r="IO11" s="31"/>
      <c r="IP11" s="32"/>
      <c r="IQ11" s="34"/>
      <c r="IR11" s="2"/>
    </row>
    <row r="12" spans="1:252" ht="9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ht="12.75" customHeight="1">
      <c r="A13" s="43"/>
      <c r="B13" s="185" t="s">
        <v>51</v>
      </c>
      <c r="C13" s="186"/>
      <c r="D13" s="186"/>
      <c r="E13" s="202"/>
      <c r="F13" s="202"/>
      <c r="G13" s="203"/>
      <c r="H13" s="42"/>
      <c r="I13" s="42"/>
      <c r="J13" s="188" t="s">
        <v>52</v>
      </c>
      <c r="K13" s="191" t="s">
        <v>53</v>
      </c>
      <c r="L13" s="192"/>
      <c r="M13" s="197" t="s">
        <v>54</v>
      </c>
      <c r="N13" s="44"/>
      <c r="O13" s="185" t="s">
        <v>51</v>
      </c>
      <c r="P13" s="186"/>
      <c r="Q13" s="186"/>
      <c r="R13" s="202"/>
      <c r="S13" s="202"/>
      <c r="T13" s="203"/>
      <c r="U13" s="42"/>
      <c r="V13" s="42"/>
      <c r="W13" s="188" t="s">
        <v>52</v>
      </c>
      <c r="X13" s="191" t="s">
        <v>53</v>
      </c>
      <c r="Y13" s="192"/>
      <c r="Z13" s="197" t="s">
        <v>54</v>
      </c>
      <c r="AA13" s="44"/>
      <c r="AB13" s="185" t="s">
        <v>51</v>
      </c>
      <c r="AC13" s="186"/>
      <c r="AD13" s="186"/>
      <c r="AE13" s="202"/>
      <c r="AF13" s="202"/>
      <c r="AG13" s="203"/>
      <c r="AH13" s="42"/>
      <c r="AI13" s="42"/>
      <c r="AJ13" s="188" t="s">
        <v>52</v>
      </c>
      <c r="AK13" s="191" t="s">
        <v>53</v>
      </c>
      <c r="AL13" s="192"/>
      <c r="AM13" s="197" t="s">
        <v>54</v>
      </c>
      <c r="AN13" s="45"/>
      <c r="AO13" s="185" t="s">
        <v>51</v>
      </c>
      <c r="AP13" s="186"/>
      <c r="AQ13" s="186"/>
      <c r="AR13" s="202"/>
      <c r="AS13" s="202"/>
      <c r="AT13" s="203"/>
      <c r="AU13" s="42"/>
      <c r="AV13" s="42"/>
      <c r="AW13" s="188" t="s">
        <v>52</v>
      </c>
      <c r="AX13" s="191" t="s">
        <v>53</v>
      </c>
      <c r="AY13" s="192"/>
      <c r="AZ13" s="197" t="s">
        <v>54</v>
      </c>
      <c r="BA13" s="44"/>
      <c r="BB13" s="185" t="s">
        <v>51</v>
      </c>
      <c r="BC13" s="186"/>
      <c r="BD13" s="186"/>
      <c r="BE13" s="202"/>
      <c r="BF13" s="202"/>
      <c r="BG13" s="203"/>
      <c r="BH13" s="42"/>
      <c r="BI13" s="42"/>
      <c r="BJ13" s="188" t="s">
        <v>52</v>
      </c>
      <c r="BK13" s="191" t="s">
        <v>53</v>
      </c>
      <c r="BL13" s="192"/>
      <c r="BM13" s="197" t="s">
        <v>54</v>
      </c>
      <c r="BN13" s="44"/>
      <c r="BO13" s="185" t="s">
        <v>51</v>
      </c>
      <c r="BP13" s="186"/>
      <c r="BQ13" s="186"/>
      <c r="BR13" s="202"/>
      <c r="BS13" s="202"/>
      <c r="BT13" s="203"/>
      <c r="BU13" s="42"/>
      <c r="BV13" s="42"/>
      <c r="BW13" s="188" t="s">
        <v>52</v>
      </c>
      <c r="BX13" s="191" t="s">
        <v>53</v>
      </c>
      <c r="BY13" s="192"/>
      <c r="BZ13" s="197" t="s">
        <v>54</v>
      </c>
      <c r="CA13" s="44"/>
      <c r="CB13" s="185" t="s">
        <v>51</v>
      </c>
      <c r="CC13" s="186"/>
      <c r="CD13" s="186"/>
      <c r="CE13" s="202"/>
      <c r="CF13" s="202"/>
      <c r="CG13" s="203"/>
      <c r="CH13" s="42"/>
      <c r="CI13" s="42"/>
      <c r="CJ13" s="188" t="s">
        <v>52</v>
      </c>
      <c r="CK13" s="191" t="s">
        <v>53</v>
      </c>
      <c r="CL13" s="192"/>
      <c r="CM13" s="197" t="s">
        <v>54</v>
      </c>
      <c r="CN13" s="44"/>
      <c r="CO13" s="185" t="s">
        <v>51</v>
      </c>
      <c r="CP13" s="186"/>
      <c r="CQ13" s="186"/>
      <c r="CR13" s="202"/>
      <c r="CS13" s="202"/>
      <c r="CT13" s="203"/>
      <c r="CU13" s="42"/>
      <c r="CV13" s="42"/>
      <c r="CW13" s="188" t="s">
        <v>52</v>
      </c>
      <c r="CX13" s="191" t="s">
        <v>53</v>
      </c>
      <c r="CY13" s="192"/>
      <c r="CZ13" s="197" t="s">
        <v>54</v>
      </c>
      <c r="DA13" s="44"/>
      <c r="DB13" s="185" t="s">
        <v>51</v>
      </c>
      <c r="DC13" s="186"/>
      <c r="DD13" s="186"/>
      <c r="DE13" s="202"/>
      <c r="DF13" s="202"/>
      <c r="DG13" s="203"/>
      <c r="DH13" s="42"/>
      <c r="DI13" s="42"/>
      <c r="DJ13" s="188" t="s">
        <v>52</v>
      </c>
      <c r="DK13" s="191" t="s">
        <v>53</v>
      </c>
      <c r="DL13" s="192"/>
      <c r="DM13" s="197" t="s">
        <v>54</v>
      </c>
      <c r="DN13" s="44"/>
      <c r="DO13" s="185" t="s">
        <v>51</v>
      </c>
      <c r="DP13" s="186"/>
      <c r="DQ13" s="186"/>
      <c r="DR13" s="202"/>
      <c r="DS13" s="202"/>
      <c r="DT13" s="203"/>
      <c r="DU13" s="42"/>
      <c r="DV13" s="42"/>
      <c r="DW13" s="188" t="s">
        <v>52</v>
      </c>
      <c r="DX13" s="191" t="s">
        <v>53</v>
      </c>
      <c r="DY13" s="192"/>
      <c r="DZ13" s="197" t="s">
        <v>54</v>
      </c>
      <c r="EA13" s="45"/>
      <c r="EB13" s="185" t="s">
        <v>51</v>
      </c>
      <c r="EC13" s="186"/>
      <c r="ED13" s="186"/>
      <c r="EE13" s="202"/>
      <c r="EF13" s="202"/>
      <c r="EG13" s="203"/>
      <c r="EH13" s="42"/>
      <c r="EI13" s="42"/>
      <c r="EJ13" s="188" t="s">
        <v>52</v>
      </c>
      <c r="EK13" s="191" t="s">
        <v>53</v>
      </c>
      <c r="EL13" s="192"/>
      <c r="EM13" s="197" t="s">
        <v>54</v>
      </c>
      <c r="EN13" s="44"/>
      <c r="EO13" s="185" t="s">
        <v>51</v>
      </c>
      <c r="EP13" s="186"/>
      <c r="EQ13" s="186"/>
      <c r="ER13" s="202"/>
      <c r="ES13" s="202"/>
      <c r="ET13" s="203"/>
      <c r="EU13" s="42"/>
      <c r="EV13" s="42"/>
      <c r="EW13" s="188" t="s">
        <v>52</v>
      </c>
      <c r="EX13" s="191" t="s">
        <v>53</v>
      </c>
      <c r="EY13" s="192"/>
      <c r="EZ13" s="197" t="s">
        <v>54</v>
      </c>
      <c r="FA13" s="44"/>
      <c r="FB13" s="185" t="s">
        <v>51</v>
      </c>
      <c r="FC13" s="186"/>
      <c r="FD13" s="186"/>
      <c r="FE13" s="202"/>
      <c r="FF13" s="202"/>
      <c r="FG13" s="203"/>
      <c r="FH13" s="42"/>
      <c r="FI13" s="42"/>
      <c r="FJ13" s="188" t="s">
        <v>52</v>
      </c>
      <c r="FK13" s="191" t="s">
        <v>53</v>
      </c>
      <c r="FL13" s="192"/>
      <c r="FM13" s="197" t="s">
        <v>54</v>
      </c>
      <c r="FN13" s="44"/>
      <c r="FO13" s="185" t="s">
        <v>51</v>
      </c>
      <c r="FP13" s="186"/>
      <c r="FQ13" s="186"/>
      <c r="FR13" s="202"/>
      <c r="FS13" s="202"/>
      <c r="FT13" s="203"/>
      <c r="FU13" s="42"/>
      <c r="FV13" s="42"/>
      <c r="FW13" s="188" t="s">
        <v>52</v>
      </c>
      <c r="FX13" s="191" t="s">
        <v>53</v>
      </c>
      <c r="FY13" s="192"/>
      <c r="FZ13" s="197" t="s">
        <v>54</v>
      </c>
      <c r="GA13" s="44"/>
      <c r="GB13" s="185" t="s">
        <v>51</v>
      </c>
      <c r="GC13" s="186"/>
      <c r="GD13" s="186"/>
      <c r="GE13" s="202"/>
      <c r="GF13" s="202"/>
      <c r="GG13" s="203"/>
      <c r="GH13" s="42"/>
      <c r="GI13" s="42"/>
      <c r="GJ13" s="188" t="s">
        <v>52</v>
      </c>
      <c r="GK13" s="191" t="s">
        <v>53</v>
      </c>
      <c r="GL13" s="192"/>
      <c r="GM13" s="197" t="s">
        <v>54</v>
      </c>
      <c r="GN13" s="41"/>
      <c r="GO13" s="185" t="s">
        <v>51</v>
      </c>
      <c r="GP13" s="186"/>
      <c r="GQ13" s="186"/>
      <c r="GR13" s="186"/>
      <c r="GS13" s="186"/>
      <c r="GT13" s="187"/>
      <c r="GU13" s="41"/>
      <c r="GV13" s="42"/>
      <c r="GW13" s="188" t="s">
        <v>52</v>
      </c>
      <c r="GX13" s="191" t="s">
        <v>53</v>
      </c>
      <c r="GY13" s="192"/>
      <c r="GZ13" s="197" t="s">
        <v>54</v>
      </c>
      <c r="HA13" s="45"/>
      <c r="HB13" s="185" t="s">
        <v>51</v>
      </c>
      <c r="HC13" s="186"/>
      <c r="HD13" s="186"/>
      <c r="HE13" s="202"/>
      <c r="HF13" s="202"/>
      <c r="HG13" s="203"/>
      <c r="HH13" s="42"/>
      <c r="HI13" s="42"/>
      <c r="HJ13" s="188" t="s">
        <v>52</v>
      </c>
      <c r="HK13" s="191" t="s">
        <v>53</v>
      </c>
      <c r="HL13" s="192"/>
      <c r="HM13" s="239" t="s">
        <v>54</v>
      </c>
      <c r="HN13" s="45"/>
      <c r="HO13" s="185" t="s">
        <v>51</v>
      </c>
      <c r="HP13" s="186"/>
      <c r="HQ13" s="186"/>
      <c r="HR13" s="202"/>
      <c r="HS13" s="202"/>
      <c r="HT13" s="203"/>
      <c r="HU13" s="42"/>
      <c r="HV13" s="42"/>
      <c r="HW13" s="188" t="s">
        <v>52</v>
      </c>
      <c r="HX13" s="191" t="s">
        <v>53</v>
      </c>
      <c r="HY13" s="192"/>
      <c r="HZ13" s="197" t="s">
        <v>54</v>
      </c>
      <c r="IA13" s="216" t="s">
        <v>55</v>
      </c>
      <c r="IB13" s="217" t="s">
        <v>56</v>
      </c>
      <c r="IC13" s="218"/>
      <c r="ID13" s="219" t="s">
        <v>57</v>
      </c>
      <c r="IE13" s="219" t="s">
        <v>58</v>
      </c>
      <c r="IF13" s="216" t="s">
        <v>59</v>
      </c>
      <c r="IG13" s="224" t="s">
        <v>145</v>
      </c>
      <c r="IH13" s="225"/>
      <c r="II13" s="147"/>
      <c r="IJ13" s="2"/>
      <c r="IK13" s="2"/>
      <c r="IL13" s="2"/>
      <c r="IM13" s="2"/>
      <c r="IN13" s="2"/>
      <c r="IO13" s="2"/>
      <c r="IP13" s="2"/>
      <c r="IQ13" s="2"/>
      <c r="IR13" s="2"/>
    </row>
    <row r="14" spans="1:252" ht="15">
      <c r="A14" s="29" t="s">
        <v>60</v>
      </c>
      <c r="B14" s="54"/>
      <c r="C14" s="55"/>
      <c r="D14" s="56"/>
      <c r="E14" s="55" t="s">
        <v>2</v>
      </c>
      <c r="F14" s="57" t="s">
        <v>63</v>
      </c>
      <c r="G14" s="57"/>
      <c r="H14" s="53"/>
      <c r="I14" s="53"/>
      <c r="J14" s="204"/>
      <c r="K14" s="206"/>
      <c r="L14" s="207"/>
      <c r="M14" s="200"/>
      <c r="N14" s="58" t="s">
        <v>60</v>
      </c>
      <c r="O14" s="54"/>
      <c r="P14" s="55"/>
      <c r="Q14" s="56"/>
      <c r="R14" s="55" t="s">
        <v>2</v>
      </c>
      <c r="S14" s="57" t="s">
        <v>74</v>
      </c>
      <c r="T14" s="57"/>
      <c r="U14" s="53"/>
      <c r="V14" s="53"/>
      <c r="W14" s="204"/>
      <c r="X14" s="206"/>
      <c r="Y14" s="207"/>
      <c r="Z14" s="200"/>
      <c r="AA14" s="58" t="s">
        <v>60</v>
      </c>
      <c r="AB14" s="54"/>
      <c r="AC14" s="55"/>
      <c r="AD14" s="56"/>
      <c r="AE14" s="55" t="s">
        <v>2</v>
      </c>
      <c r="AF14" s="56" t="s">
        <v>75</v>
      </c>
      <c r="AG14" s="57"/>
      <c r="AH14" s="53"/>
      <c r="AI14" s="53"/>
      <c r="AJ14" s="204"/>
      <c r="AK14" s="206"/>
      <c r="AL14" s="207"/>
      <c r="AM14" s="200"/>
      <c r="AN14" s="59" t="s">
        <v>60</v>
      </c>
      <c r="AO14" s="54"/>
      <c r="AP14" s="55"/>
      <c r="AQ14" s="56"/>
      <c r="AR14" s="55" t="s">
        <v>2</v>
      </c>
      <c r="AS14" s="56" t="s">
        <v>76</v>
      </c>
      <c r="AT14" s="57"/>
      <c r="AU14" s="53"/>
      <c r="AV14" s="53"/>
      <c r="AW14" s="204"/>
      <c r="AX14" s="206"/>
      <c r="AY14" s="207"/>
      <c r="AZ14" s="200"/>
      <c r="BA14" s="58" t="s">
        <v>60</v>
      </c>
      <c r="BB14" s="54"/>
      <c r="BC14" s="55"/>
      <c r="BD14" s="56"/>
      <c r="BE14" s="55" t="s">
        <v>2</v>
      </c>
      <c r="BF14" s="56" t="s">
        <v>66</v>
      </c>
      <c r="BG14" s="57"/>
      <c r="BH14" s="53"/>
      <c r="BI14" s="53"/>
      <c r="BJ14" s="204"/>
      <c r="BK14" s="206"/>
      <c r="BL14" s="207"/>
      <c r="BM14" s="200"/>
      <c r="BN14" s="58" t="s">
        <v>60</v>
      </c>
      <c r="BO14" s="54"/>
      <c r="BP14" s="55"/>
      <c r="BQ14" s="56"/>
      <c r="BR14" s="55" t="s">
        <v>2</v>
      </c>
      <c r="BS14" s="56" t="s">
        <v>70</v>
      </c>
      <c r="BT14" s="57"/>
      <c r="BU14" s="53"/>
      <c r="BV14" s="53"/>
      <c r="BW14" s="204"/>
      <c r="BX14" s="206"/>
      <c r="BY14" s="207"/>
      <c r="BZ14" s="200"/>
      <c r="CA14" s="58" t="s">
        <v>60</v>
      </c>
      <c r="CB14" s="54"/>
      <c r="CC14" s="55"/>
      <c r="CD14" s="56"/>
      <c r="CE14" s="55" t="s">
        <v>2</v>
      </c>
      <c r="CF14" s="56" t="s">
        <v>68</v>
      </c>
      <c r="CG14" s="57"/>
      <c r="CH14" s="53"/>
      <c r="CI14" s="53"/>
      <c r="CJ14" s="204"/>
      <c r="CK14" s="206"/>
      <c r="CL14" s="207"/>
      <c r="CM14" s="200"/>
      <c r="CN14" s="58" t="s">
        <v>60</v>
      </c>
      <c r="CO14" s="54"/>
      <c r="CP14" s="55"/>
      <c r="CQ14" s="56"/>
      <c r="CR14" s="55" t="s">
        <v>2</v>
      </c>
      <c r="CS14" s="57" t="s">
        <v>69</v>
      </c>
      <c r="CT14" s="57"/>
      <c r="CU14" s="53"/>
      <c r="CV14" s="53"/>
      <c r="CW14" s="204"/>
      <c r="CX14" s="206"/>
      <c r="CY14" s="207"/>
      <c r="CZ14" s="200"/>
      <c r="DA14" s="58" t="s">
        <v>60</v>
      </c>
      <c r="DB14" s="54"/>
      <c r="DC14" s="55"/>
      <c r="DD14" s="56"/>
      <c r="DE14" s="55" t="s">
        <v>2</v>
      </c>
      <c r="DF14" s="57" t="s">
        <v>67</v>
      </c>
      <c r="DG14" s="57"/>
      <c r="DH14" s="53"/>
      <c r="DI14" s="53"/>
      <c r="DJ14" s="204"/>
      <c r="DK14" s="206"/>
      <c r="DL14" s="207"/>
      <c r="DM14" s="200"/>
      <c r="DN14" s="58" t="s">
        <v>60</v>
      </c>
      <c r="DO14" s="54"/>
      <c r="DP14" s="55"/>
      <c r="DQ14" s="56"/>
      <c r="DR14" s="55" t="s">
        <v>2</v>
      </c>
      <c r="DS14" s="57" t="s">
        <v>64</v>
      </c>
      <c r="DT14" s="57"/>
      <c r="DU14" s="53"/>
      <c r="DV14" s="53"/>
      <c r="DW14" s="204"/>
      <c r="DX14" s="206"/>
      <c r="DY14" s="207"/>
      <c r="DZ14" s="200"/>
      <c r="EA14" s="59" t="s">
        <v>60</v>
      </c>
      <c r="EB14" s="35"/>
      <c r="EC14" s="55"/>
      <c r="ED14" s="56"/>
      <c r="EE14" s="55" t="s">
        <v>2</v>
      </c>
      <c r="EF14" s="57" t="s">
        <v>65</v>
      </c>
      <c r="EG14" s="57"/>
      <c r="EH14" s="53"/>
      <c r="EI14" s="53"/>
      <c r="EJ14" s="204"/>
      <c r="EK14" s="206"/>
      <c r="EL14" s="207"/>
      <c r="EM14" s="200"/>
      <c r="EN14" s="58" t="s">
        <v>60</v>
      </c>
      <c r="EO14" s="54"/>
      <c r="EP14" s="55"/>
      <c r="EQ14" s="56"/>
      <c r="ER14" s="55" t="s">
        <v>2</v>
      </c>
      <c r="ES14" s="56" t="s">
        <v>71</v>
      </c>
      <c r="ET14" s="57"/>
      <c r="EU14" s="53"/>
      <c r="EV14" s="53"/>
      <c r="EW14" s="204"/>
      <c r="EX14" s="206"/>
      <c r="EY14" s="207"/>
      <c r="EZ14" s="200"/>
      <c r="FA14" s="58" t="s">
        <v>60</v>
      </c>
      <c r="FB14" s="54"/>
      <c r="FC14" s="55"/>
      <c r="FD14" s="56"/>
      <c r="FE14" s="55" t="s">
        <v>2</v>
      </c>
      <c r="FF14" s="56" t="s">
        <v>72</v>
      </c>
      <c r="FG14" s="57"/>
      <c r="FH14" s="53"/>
      <c r="FI14" s="53"/>
      <c r="FJ14" s="204"/>
      <c r="FK14" s="206"/>
      <c r="FL14" s="207"/>
      <c r="FM14" s="200"/>
      <c r="FN14" s="58" t="s">
        <v>60</v>
      </c>
      <c r="FO14" s="54"/>
      <c r="FP14" s="55"/>
      <c r="FQ14" s="56"/>
      <c r="FR14" s="55" t="s">
        <v>2</v>
      </c>
      <c r="FS14" s="57" t="s">
        <v>73</v>
      </c>
      <c r="FT14" s="57"/>
      <c r="FU14" s="53"/>
      <c r="FV14" s="53"/>
      <c r="FW14" s="204"/>
      <c r="FX14" s="206"/>
      <c r="FY14" s="207"/>
      <c r="FZ14" s="200"/>
      <c r="GA14" s="58" t="s">
        <v>60</v>
      </c>
      <c r="GB14" s="54"/>
      <c r="GC14" s="55"/>
      <c r="GD14" s="56"/>
      <c r="GE14" s="55" t="s">
        <v>2</v>
      </c>
      <c r="GF14" s="56" t="s">
        <v>163</v>
      </c>
      <c r="GG14" s="57"/>
      <c r="GH14" s="53"/>
      <c r="GI14" s="53"/>
      <c r="GJ14" s="204"/>
      <c r="GK14" s="206"/>
      <c r="GL14" s="207"/>
      <c r="GM14" s="200"/>
      <c r="GN14" s="47" t="s">
        <v>60</v>
      </c>
      <c r="GO14" s="48"/>
      <c r="GP14" s="49"/>
      <c r="GQ14" s="50"/>
      <c r="GR14" s="51" t="s">
        <v>61</v>
      </c>
      <c r="GS14" s="52" t="s">
        <v>62</v>
      </c>
      <c r="GT14" s="50"/>
      <c r="GU14" s="47"/>
      <c r="GV14" s="53"/>
      <c r="GW14" s="189"/>
      <c r="GX14" s="193"/>
      <c r="GY14" s="194"/>
      <c r="GZ14" s="198"/>
      <c r="HA14" s="59" t="s">
        <v>60</v>
      </c>
      <c r="HB14" s="54"/>
      <c r="HC14" s="55"/>
      <c r="HD14" s="56"/>
      <c r="HE14" s="55" t="s">
        <v>2</v>
      </c>
      <c r="HF14" s="56" t="s">
        <v>140</v>
      </c>
      <c r="HG14" s="57"/>
      <c r="HH14" s="53"/>
      <c r="HI14" s="53"/>
      <c r="HJ14" s="204"/>
      <c r="HK14" s="206"/>
      <c r="HL14" s="207"/>
      <c r="HM14" s="240"/>
      <c r="HN14" s="59" t="s">
        <v>60</v>
      </c>
      <c r="HO14" s="54"/>
      <c r="HP14" s="55"/>
      <c r="HQ14" s="56"/>
      <c r="HR14" s="55" t="s">
        <v>2</v>
      </c>
      <c r="HS14" s="56" t="s">
        <v>142</v>
      </c>
      <c r="HT14" s="57"/>
      <c r="HU14" s="53"/>
      <c r="HV14" s="53"/>
      <c r="HW14" s="204"/>
      <c r="HX14" s="206"/>
      <c r="HY14" s="207"/>
      <c r="HZ14" s="200"/>
      <c r="IA14" s="204"/>
      <c r="IB14" s="214" t="s">
        <v>77</v>
      </c>
      <c r="IC14" s="215"/>
      <c r="ID14" s="204"/>
      <c r="IE14" s="204"/>
      <c r="IF14" s="204"/>
      <c r="IG14" s="226"/>
      <c r="IH14" s="227"/>
      <c r="II14" s="147"/>
      <c r="IJ14" s="5"/>
      <c r="IK14" s="60"/>
      <c r="IL14" s="2"/>
      <c r="IM14" s="2"/>
      <c r="IN14" s="2"/>
      <c r="IO14" s="2"/>
      <c r="IP14" s="2"/>
      <c r="IQ14" s="2"/>
      <c r="IR14" s="2"/>
    </row>
    <row r="15" spans="1:252" ht="30">
      <c r="A15" s="64" t="s">
        <v>78</v>
      </c>
      <c r="B15" s="62" t="s">
        <v>79</v>
      </c>
      <c r="C15" s="55"/>
      <c r="D15" s="65"/>
      <c r="E15" s="55"/>
      <c r="F15" s="55"/>
      <c r="G15" s="66"/>
      <c r="H15" s="53"/>
      <c r="I15" s="53"/>
      <c r="J15" s="204"/>
      <c r="K15" s="206"/>
      <c r="L15" s="207"/>
      <c r="M15" s="200"/>
      <c r="N15" s="67" t="s">
        <v>78</v>
      </c>
      <c r="O15" s="62" t="s">
        <v>79</v>
      </c>
      <c r="P15" s="55"/>
      <c r="Q15" s="65"/>
      <c r="R15" s="55"/>
      <c r="S15" s="55"/>
      <c r="T15" s="66"/>
      <c r="U15" s="53"/>
      <c r="V15" s="53"/>
      <c r="W15" s="204"/>
      <c r="X15" s="206"/>
      <c r="Y15" s="207"/>
      <c r="Z15" s="200"/>
      <c r="AA15" s="67" t="s">
        <v>78</v>
      </c>
      <c r="AB15" s="62" t="s">
        <v>79</v>
      </c>
      <c r="AC15" s="55"/>
      <c r="AD15" s="65"/>
      <c r="AE15" s="55"/>
      <c r="AF15" s="55"/>
      <c r="AG15" s="66"/>
      <c r="AH15" s="53"/>
      <c r="AI15" s="53"/>
      <c r="AJ15" s="204"/>
      <c r="AK15" s="206"/>
      <c r="AL15" s="207"/>
      <c r="AM15" s="200"/>
      <c r="AN15" s="68" t="s">
        <v>78</v>
      </c>
      <c r="AO15" s="62" t="s">
        <v>79</v>
      </c>
      <c r="AP15" s="55"/>
      <c r="AQ15" s="65"/>
      <c r="AR15" s="55"/>
      <c r="AS15" s="55"/>
      <c r="AT15" s="66"/>
      <c r="AU15" s="53"/>
      <c r="AV15" s="53"/>
      <c r="AW15" s="204"/>
      <c r="AX15" s="206"/>
      <c r="AY15" s="207"/>
      <c r="AZ15" s="200"/>
      <c r="BA15" s="67" t="s">
        <v>78</v>
      </c>
      <c r="BB15" s="62" t="s">
        <v>79</v>
      </c>
      <c r="BC15" s="55"/>
      <c r="BD15" s="65"/>
      <c r="BE15" s="55"/>
      <c r="BF15" s="55"/>
      <c r="BG15" s="66"/>
      <c r="BH15" s="53"/>
      <c r="BI15" s="53"/>
      <c r="BJ15" s="204"/>
      <c r="BK15" s="206"/>
      <c r="BL15" s="207"/>
      <c r="BM15" s="200"/>
      <c r="BN15" s="67" t="s">
        <v>78</v>
      </c>
      <c r="BO15" s="62" t="s">
        <v>79</v>
      </c>
      <c r="BP15" s="55"/>
      <c r="BQ15" s="65"/>
      <c r="BR15" s="55"/>
      <c r="BS15" s="55"/>
      <c r="BT15" s="66"/>
      <c r="BU15" s="53"/>
      <c r="BV15" s="53"/>
      <c r="BW15" s="204"/>
      <c r="BX15" s="206"/>
      <c r="BY15" s="207"/>
      <c r="BZ15" s="200"/>
      <c r="CA15" s="67" t="s">
        <v>78</v>
      </c>
      <c r="CB15" s="62" t="s">
        <v>79</v>
      </c>
      <c r="CC15" s="55"/>
      <c r="CD15" s="65"/>
      <c r="CE15" s="55"/>
      <c r="CF15" s="55"/>
      <c r="CG15" s="66"/>
      <c r="CH15" s="53"/>
      <c r="CI15" s="53"/>
      <c r="CJ15" s="204"/>
      <c r="CK15" s="206"/>
      <c r="CL15" s="207"/>
      <c r="CM15" s="200"/>
      <c r="CN15" s="67" t="s">
        <v>78</v>
      </c>
      <c r="CO15" s="62" t="s">
        <v>79</v>
      </c>
      <c r="CP15" s="55"/>
      <c r="CQ15" s="65"/>
      <c r="CR15" s="55"/>
      <c r="CS15" s="55"/>
      <c r="CT15" s="66"/>
      <c r="CU15" s="53"/>
      <c r="CV15" s="53"/>
      <c r="CW15" s="204"/>
      <c r="CX15" s="206"/>
      <c r="CY15" s="207"/>
      <c r="CZ15" s="200"/>
      <c r="DA15" s="67" t="s">
        <v>78</v>
      </c>
      <c r="DB15" s="62" t="s">
        <v>79</v>
      </c>
      <c r="DC15" s="55"/>
      <c r="DD15" s="65"/>
      <c r="DE15" s="55"/>
      <c r="DF15" s="55"/>
      <c r="DG15" s="66"/>
      <c r="DH15" s="53"/>
      <c r="DI15" s="53"/>
      <c r="DJ15" s="204"/>
      <c r="DK15" s="206"/>
      <c r="DL15" s="207"/>
      <c r="DM15" s="200"/>
      <c r="DN15" s="67" t="s">
        <v>78</v>
      </c>
      <c r="DO15" s="62" t="s">
        <v>79</v>
      </c>
      <c r="DP15" s="55"/>
      <c r="DQ15" s="65"/>
      <c r="DR15" s="55"/>
      <c r="DS15" s="55"/>
      <c r="DT15" s="66"/>
      <c r="DU15" s="53"/>
      <c r="DV15" s="53"/>
      <c r="DW15" s="204"/>
      <c r="DX15" s="206"/>
      <c r="DY15" s="207"/>
      <c r="DZ15" s="200"/>
      <c r="EA15" s="68" t="s">
        <v>78</v>
      </c>
      <c r="EB15" s="62" t="s">
        <v>79</v>
      </c>
      <c r="EC15" s="55"/>
      <c r="ED15" s="65"/>
      <c r="EE15" s="55"/>
      <c r="EF15" s="55"/>
      <c r="EG15" s="66"/>
      <c r="EH15" s="53"/>
      <c r="EI15" s="53"/>
      <c r="EJ15" s="204"/>
      <c r="EK15" s="206"/>
      <c r="EL15" s="207"/>
      <c r="EM15" s="200"/>
      <c r="EN15" s="67" t="s">
        <v>78</v>
      </c>
      <c r="EO15" s="62" t="s">
        <v>79</v>
      </c>
      <c r="EP15" s="55"/>
      <c r="EQ15" s="65"/>
      <c r="ER15" s="55"/>
      <c r="ES15" s="55"/>
      <c r="ET15" s="66"/>
      <c r="EU15" s="53"/>
      <c r="EV15" s="53"/>
      <c r="EW15" s="204"/>
      <c r="EX15" s="206"/>
      <c r="EY15" s="207"/>
      <c r="EZ15" s="200"/>
      <c r="FA15" s="67" t="s">
        <v>78</v>
      </c>
      <c r="FB15" s="62" t="s">
        <v>79</v>
      </c>
      <c r="FC15" s="55"/>
      <c r="FD15" s="65"/>
      <c r="FE15" s="55"/>
      <c r="FF15" s="55"/>
      <c r="FG15" s="66"/>
      <c r="FH15" s="53"/>
      <c r="FI15" s="53"/>
      <c r="FJ15" s="204"/>
      <c r="FK15" s="206"/>
      <c r="FL15" s="207"/>
      <c r="FM15" s="200"/>
      <c r="FN15" s="67" t="s">
        <v>78</v>
      </c>
      <c r="FO15" s="62" t="s">
        <v>79</v>
      </c>
      <c r="FP15" s="55"/>
      <c r="FQ15" s="65"/>
      <c r="FR15" s="55"/>
      <c r="FS15" s="55"/>
      <c r="FT15" s="66"/>
      <c r="FU15" s="53"/>
      <c r="FV15" s="53"/>
      <c r="FW15" s="204"/>
      <c r="FX15" s="206"/>
      <c r="FY15" s="207"/>
      <c r="FZ15" s="200"/>
      <c r="GA15" s="67" t="s">
        <v>78</v>
      </c>
      <c r="GB15" s="62" t="s">
        <v>79</v>
      </c>
      <c r="GC15" s="55"/>
      <c r="GD15" s="65"/>
      <c r="GE15" s="55"/>
      <c r="GF15" s="55"/>
      <c r="GG15" s="66"/>
      <c r="GH15" s="53"/>
      <c r="GI15" s="53"/>
      <c r="GJ15" s="204"/>
      <c r="GK15" s="206"/>
      <c r="GL15" s="207"/>
      <c r="GM15" s="200"/>
      <c r="GN15" s="61" t="s">
        <v>78</v>
      </c>
      <c r="GO15" s="62" t="s">
        <v>79</v>
      </c>
      <c r="GP15" s="63"/>
      <c r="GQ15" s="51"/>
      <c r="GR15" s="49"/>
      <c r="GS15" s="51"/>
      <c r="GT15" s="51"/>
      <c r="GU15" s="47"/>
      <c r="GV15" s="53"/>
      <c r="GW15" s="189"/>
      <c r="GX15" s="193"/>
      <c r="GY15" s="194"/>
      <c r="GZ15" s="198"/>
      <c r="HA15" s="68" t="s">
        <v>78</v>
      </c>
      <c r="HB15" s="62" t="s">
        <v>79</v>
      </c>
      <c r="HC15" s="55"/>
      <c r="HD15" s="65"/>
      <c r="HE15" s="55"/>
      <c r="HF15" s="55"/>
      <c r="HG15" s="66"/>
      <c r="HH15" s="53"/>
      <c r="HI15" s="53"/>
      <c r="HJ15" s="204"/>
      <c r="HK15" s="206"/>
      <c r="HL15" s="207"/>
      <c r="HM15" s="240"/>
      <c r="HN15" s="68" t="s">
        <v>78</v>
      </c>
      <c r="HO15" s="62" t="s">
        <v>79</v>
      </c>
      <c r="HP15" s="55"/>
      <c r="HQ15" s="65"/>
      <c r="HR15" s="55"/>
      <c r="HS15" s="55"/>
      <c r="HT15" s="66"/>
      <c r="HU15" s="53"/>
      <c r="HV15" s="53"/>
      <c r="HW15" s="204"/>
      <c r="HX15" s="206"/>
      <c r="HY15" s="207"/>
      <c r="HZ15" s="200"/>
      <c r="IA15" s="204"/>
      <c r="IB15" s="216" t="s">
        <v>80</v>
      </c>
      <c r="IC15" s="216" t="s">
        <v>81</v>
      </c>
      <c r="ID15" s="204"/>
      <c r="IE15" s="204"/>
      <c r="IF15" s="204"/>
      <c r="IG15" s="226"/>
      <c r="IH15" s="227"/>
      <c r="II15" s="147"/>
      <c r="IJ15" s="5"/>
      <c r="IK15" s="60"/>
      <c r="IL15" s="2"/>
      <c r="IM15" s="2"/>
      <c r="IN15" s="2"/>
      <c r="IO15" s="2"/>
      <c r="IP15" s="2"/>
      <c r="IQ15" s="2"/>
      <c r="IR15" s="2"/>
    </row>
    <row r="16" spans="1:252" ht="15">
      <c r="A16" s="73" t="s">
        <v>82</v>
      </c>
      <c r="B16" s="70" t="s">
        <v>83</v>
      </c>
      <c r="C16" s="33"/>
      <c r="D16" s="74">
        <v>8000</v>
      </c>
      <c r="E16" s="33"/>
      <c r="F16" s="33"/>
      <c r="G16" s="75"/>
      <c r="H16" s="53" t="s">
        <v>57</v>
      </c>
      <c r="I16" s="53" t="s">
        <v>58</v>
      </c>
      <c r="J16" s="204"/>
      <c r="K16" s="208"/>
      <c r="L16" s="209"/>
      <c r="M16" s="200"/>
      <c r="N16" s="58" t="s">
        <v>82</v>
      </c>
      <c r="O16" s="70" t="s">
        <v>83</v>
      </c>
      <c r="P16" s="33"/>
      <c r="Q16" s="74">
        <v>20000</v>
      </c>
      <c r="R16" s="33"/>
      <c r="S16" s="33"/>
      <c r="T16" s="75"/>
      <c r="U16" s="53" t="s">
        <v>57</v>
      </c>
      <c r="V16" s="53" t="s">
        <v>58</v>
      </c>
      <c r="W16" s="204"/>
      <c r="X16" s="208"/>
      <c r="Y16" s="209"/>
      <c r="Z16" s="200"/>
      <c r="AA16" s="58" t="s">
        <v>82</v>
      </c>
      <c r="AB16" s="70" t="s">
        <v>83</v>
      </c>
      <c r="AC16" s="33"/>
      <c r="AD16" s="74">
        <v>20000</v>
      </c>
      <c r="AE16" s="33"/>
      <c r="AF16" s="33"/>
      <c r="AG16" s="75"/>
      <c r="AH16" s="53" t="s">
        <v>57</v>
      </c>
      <c r="AI16" s="53" t="s">
        <v>58</v>
      </c>
      <c r="AJ16" s="204"/>
      <c r="AK16" s="208"/>
      <c r="AL16" s="209"/>
      <c r="AM16" s="200"/>
      <c r="AN16" s="59" t="s">
        <v>82</v>
      </c>
      <c r="AO16" s="70" t="s">
        <v>83</v>
      </c>
      <c r="AP16" s="33"/>
      <c r="AQ16" s="74">
        <v>6000</v>
      </c>
      <c r="AR16" s="33"/>
      <c r="AS16" s="33"/>
      <c r="AT16" s="75"/>
      <c r="AU16" s="53" t="s">
        <v>57</v>
      </c>
      <c r="AV16" s="53" t="s">
        <v>58</v>
      </c>
      <c r="AW16" s="204"/>
      <c r="AX16" s="208"/>
      <c r="AY16" s="209"/>
      <c r="AZ16" s="200"/>
      <c r="BA16" s="58" t="s">
        <v>82</v>
      </c>
      <c r="BB16" s="70" t="s">
        <v>83</v>
      </c>
      <c r="BC16" s="33"/>
      <c r="BD16" s="74">
        <v>8000</v>
      </c>
      <c r="BE16" s="33"/>
      <c r="BF16" s="33"/>
      <c r="BG16" s="75"/>
      <c r="BH16" s="53" t="s">
        <v>57</v>
      </c>
      <c r="BI16" s="53" t="s">
        <v>58</v>
      </c>
      <c r="BJ16" s="204"/>
      <c r="BK16" s="208"/>
      <c r="BL16" s="209"/>
      <c r="BM16" s="200"/>
      <c r="BN16" s="58" t="s">
        <v>82</v>
      </c>
      <c r="BO16" s="70" t="s">
        <v>83</v>
      </c>
      <c r="BP16" s="33"/>
      <c r="BQ16" s="74">
        <v>2000</v>
      </c>
      <c r="BR16" s="33"/>
      <c r="BS16" s="33"/>
      <c r="BT16" s="75"/>
      <c r="BU16" s="53" t="s">
        <v>57</v>
      </c>
      <c r="BV16" s="53" t="s">
        <v>58</v>
      </c>
      <c r="BW16" s="204"/>
      <c r="BX16" s="208"/>
      <c r="BY16" s="209"/>
      <c r="BZ16" s="200"/>
      <c r="CA16" s="58" t="s">
        <v>82</v>
      </c>
      <c r="CB16" s="70" t="s">
        <v>83</v>
      </c>
      <c r="CC16" s="33"/>
      <c r="CD16" s="74">
        <v>8000</v>
      </c>
      <c r="CE16" s="33"/>
      <c r="CF16" s="33"/>
      <c r="CG16" s="75"/>
      <c r="CH16" s="53" t="s">
        <v>57</v>
      </c>
      <c r="CI16" s="53" t="s">
        <v>58</v>
      </c>
      <c r="CJ16" s="204"/>
      <c r="CK16" s="208"/>
      <c r="CL16" s="209"/>
      <c r="CM16" s="200"/>
      <c r="CN16" s="58" t="s">
        <v>82</v>
      </c>
      <c r="CO16" s="70" t="s">
        <v>83</v>
      </c>
      <c r="CP16" s="33"/>
      <c r="CQ16" s="74">
        <v>8000</v>
      </c>
      <c r="CR16" s="33"/>
      <c r="CS16" s="33"/>
      <c r="CT16" s="75"/>
      <c r="CU16" s="53" t="s">
        <v>57</v>
      </c>
      <c r="CV16" s="53" t="s">
        <v>58</v>
      </c>
      <c r="CW16" s="204"/>
      <c r="CX16" s="208"/>
      <c r="CY16" s="209"/>
      <c r="CZ16" s="200"/>
      <c r="DA16" s="58" t="s">
        <v>82</v>
      </c>
      <c r="DB16" s="70" t="s">
        <v>83</v>
      </c>
      <c r="DC16" s="33"/>
      <c r="DD16" s="74">
        <v>8000</v>
      </c>
      <c r="DE16" s="33"/>
      <c r="DF16" s="33"/>
      <c r="DG16" s="75"/>
      <c r="DH16" s="53" t="s">
        <v>57</v>
      </c>
      <c r="DI16" s="53" t="s">
        <v>58</v>
      </c>
      <c r="DJ16" s="204"/>
      <c r="DK16" s="208"/>
      <c r="DL16" s="209"/>
      <c r="DM16" s="200"/>
      <c r="DN16" s="58" t="s">
        <v>82</v>
      </c>
      <c r="DO16" s="70" t="s">
        <v>83</v>
      </c>
      <c r="DP16" s="33"/>
      <c r="DQ16" s="74">
        <v>8000</v>
      </c>
      <c r="DR16" s="33"/>
      <c r="DS16" s="33"/>
      <c r="DT16" s="75"/>
      <c r="DU16" s="53" t="s">
        <v>57</v>
      </c>
      <c r="DV16" s="53" t="s">
        <v>58</v>
      </c>
      <c r="DW16" s="204"/>
      <c r="DX16" s="208"/>
      <c r="DY16" s="209"/>
      <c r="DZ16" s="200"/>
      <c r="EA16" s="59" t="s">
        <v>82</v>
      </c>
      <c r="EB16" s="70" t="s">
        <v>83</v>
      </c>
      <c r="EC16" s="33"/>
      <c r="ED16" s="74">
        <v>8000</v>
      </c>
      <c r="EE16" s="32"/>
      <c r="EF16" s="33"/>
      <c r="EG16" s="75"/>
      <c r="EH16" s="53" t="s">
        <v>57</v>
      </c>
      <c r="EI16" s="53" t="s">
        <v>58</v>
      </c>
      <c r="EJ16" s="204"/>
      <c r="EK16" s="208"/>
      <c r="EL16" s="209"/>
      <c r="EM16" s="200"/>
      <c r="EN16" s="58" t="s">
        <v>82</v>
      </c>
      <c r="EO16" s="70" t="s">
        <v>83</v>
      </c>
      <c r="EP16" s="33"/>
      <c r="EQ16" s="74">
        <v>1500</v>
      </c>
      <c r="ER16" s="33"/>
      <c r="ES16" s="33"/>
      <c r="ET16" s="75"/>
      <c r="EU16" s="53" t="s">
        <v>57</v>
      </c>
      <c r="EV16" s="53" t="s">
        <v>58</v>
      </c>
      <c r="EW16" s="204"/>
      <c r="EX16" s="208"/>
      <c r="EY16" s="209"/>
      <c r="EZ16" s="200"/>
      <c r="FA16" s="58" t="s">
        <v>82</v>
      </c>
      <c r="FB16" s="70" t="s">
        <v>83</v>
      </c>
      <c r="FC16" s="33"/>
      <c r="FD16" s="74">
        <v>4000</v>
      </c>
      <c r="FE16" s="33"/>
      <c r="FF16" s="33"/>
      <c r="FG16" s="75"/>
      <c r="FH16" s="53" t="s">
        <v>57</v>
      </c>
      <c r="FI16" s="53" t="s">
        <v>58</v>
      </c>
      <c r="FJ16" s="204"/>
      <c r="FK16" s="208"/>
      <c r="FL16" s="209"/>
      <c r="FM16" s="200"/>
      <c r="FN16" s="58" t="s">
        <v>82</v>
      </c>
      <c r="FO16" s="70" t="s">
        <v>83</v>
      </c>
      <c r="FP16" s="33"/>
      <c r="FQ16" s="74">
        <v>4000</v>
      </c>
      <c r="FR16" s="33"/>
      <c r="FS16" s="33"/>
      <c r="FT16" s="75"/>
      <c r="FU16" s="53" t="s">
        <v>57</v>
      </c>
      <c r="FV16" s="53" t="s">
        <v>58</v>
      </c>
      <c r="FW16" s="204"/>
      <c r="FX16" s="208"/>
      <c r="FY16" s="209"/>
      <c r="FZ16" s="200"/>
      <c r="GA16" s="58" t="s">
        <v>82</v>
      </c>
      <c r="GB16" s="70" t="s">
        <v>83</v>
      </c>
      <c r="GC16" s="33"/>
      <c r="GD16" s="74">
        <v>4000</v>
      </c>
      <c r="GE16" s="33"/>
      <c r="GF16" s="33"/>
      <c r="GG16" s="75"/>
      <c r="GH16" s="53" t="s">
        <v>57</v>
      </c>
      <c r="GI16" s="53" t="s">
        <v>58</v>
      </c>
      <c r="GJ16" s="204"/>
      <c r="GK16" s="208"/>
      <c r="GL16" s="209"/>
      <c r="GM16" s="200"/>
      <c r="GN16" s="69" t="s">
        <v>82</v>
      </c>
      <c r="GO16" s="70" t="s">
        <v>83</v>
      </c>
      <c r="GP16" s="71"/>
      <c r="GQ16" s="72">
        <v>3000</v>
      </c>
      <c r="GR16" s="72"/>
      <c r="GS16" s="71"/>
      <c r="GT16" s="72"/>
      <c r="GU16" s="47" t="s">
        <v>57</v>
      </c>
      <c r="GV16" s="53" t="s">
        <v>58</v>
      </c>
      <c r="GW16" s="189"/>
      <c r="GX16" s="195"/>
      <c r="GY16" s="196"/>
      <c r="GZ16" s="198"/>
      <c r="HA16" s="59" t="s">
        <v>82</v>
      </c>
      <c r="HB16" s="70" t="s">
        <v>83</v>
      </c>
      <c r="HC16" s="33"/>
      <c r="HD16" s="74">
        <v>8000</v>
      </c>
      <c r="HE16" s="33"/>
      <c r="HF16" s="33"/>
      <c r="HG16" s="75"/>
      <c r="HH16" s="53" t="s">
        <v>57</v>
      </c>
      <c r="HI16" s="53" t="s">
        <v>58</v>
      </c>
      <c r="HJ16" s="204"/>
      <c r="HK16" s="208"/>
      <c r="HL16" s="209"/>
      <c r="HM16" s="240"/>
      <c r="HN16" s="59" t="s">
        <v>82</v>
      </c>
      <c r="HO16" s="70" t="s">
        <v>83</v>
      </c>
      <c r="HP16" s="33"/>
      <c r="HQ16" s="74">
        <v>8000</v>
      </c>
      <c r="HR16" s="33"/>
      <c r="HS16" s="33"/>
      <c r="HT16" s="75"/>
      <c r="HU16" s="53" t="s">
        <v>57</v>
      </c>
      <c r="HV16" s="53" t="s">
        <v>58</v>
      </c>
      <c r="HW16" s="204"/>
      <c r="HX16" s="208"/>
      <c r="HY16" s="209"/>
      <c r="HZ16" s="200"/>
      <c r="IA16" s="204"/>
      <c r="IB16" s="204"/>
      <c r="IC16" s="204"/>
      <c r="ID16" s="204"/>
      <c r="IE16" s="204"/>
      <c r="IF16" s="204"/>
      <c r="IG16" s="226"/>
      <c r="IH16" s="227"/>
      <c r="II16" s="147"/>
      <c r="IJ16" s="110" t="s">
        <v>2</v>
      </c>
      <c r="IK16" s="172"/>
      <c r="IL16" s="144" t="s">
        <v>3</v>
      </c>
      <c r="IM16" s="145"/>
      <c r="IN16" s="146"/>
      <c r="IO16" s="144" t="s">
        <v>4</v>
      </c>
      <c r="IP16" s="145"/>
      <c r="IQ16" s="146"/>
      <c r="IR16" s="2"/>
    </row>
    <row r="17" spans="1:252" ht="55.5" customHeight="1">
      <c r="A17" s="81"/>
      <c r="B17" s="78" t="s">
        <v>84</v>
      </c>
      <c r="C17" s="82" t="s">
        <v>85</v>
      </c>
      <c r="D17" s="82" t="s">
        <v>86</v>
      </c>
      <c r="E17" s="78" t="s">
        <v>87</v>
      </c>
      <c r="F17" s="82" t="s">
        <v>85</v>
      </c>
      <c r="G17" s="83" t="s">
        <v>88</v>
      </c>
      <c r="H17" s="31"/>
      <c r="I17" s="34"/>
      <c r="J17" s="205"/>
      <c r="K17" s="80" t="s">
        <v>89</v>
      </c>
      <c r="L17" s="73" t="s">
        <v>90</v>
      </c>
      <c r="M17" s="201"/>
      <c r="N17" s="59"/>
      <c r="O17" s="76" t="s">
        <v>84</v>
      </c>
      <c r="P17" s="77" t="s">
        <v>85</v>
      </c>
      <c r="Q17" s="77" t="s">
        <v>86</v>
      </c>
      <c r="R17" s="78" t="s">
        <v>87</v>
      </c>
      <c r="S17" s="77" t="s">
        <v>85</v>
      </c>
      <c r="T17" s="79" t="s">
        <v>88</v>
      </c>
      <c r="U17" s="31"/>
      <c r="V17" s="34"/>
      <c r="W17" s="205"/>
      <c r="X17" s="80" t="s">
        <v>89</v>
      </c>
      <c r="Y17" s="73" t="s">
        <v>90</v>
      </c>
      <c r="Z17" s="201"/>
      <c r="AA17" s="59"/>
      <c r="AB17" s="76" t="s">
        <v>84</v>
      </c>
      <c r="AC17" s="77" t="s">
        <v>85</v>
      </c>
      <c r="AD17" s="77" t="s">
        <v>86</v>
      </c>
      <c r="AE17" s="78" t="s">
        <v>87</v>
      </c>
      <c r="AF17" s="77" t="s">
        <v>85</v>
      </c>
      <c r="AG17" s="79" t="s">
        <v>88</v>
      </c>
      <c r="AH17" s="31"/>
      <c r="AI17" s="34"/>
      <c r="AJ17" s="205"/>
      <c r="AK17" s="80" t="s">
        <v>89</v>
      </c>
      <c r="AL17" s="73" t="s">
        <v>90</v>
      </c>
      <c r="AM17" s="201"/>
      <c r="AN17" s="84"/>
      <c r="AO17" s="76" t="s">
        <v>84</v>
      </c>
      <c r="AP17" s="77" t="s">
        <v>85</v>
      </c>
      <c r="AQ17" s="77" t="s">
        <v>86</v>
      </c>
      <c r="AR17" s="78" t="s">
        <v>87</v>
      </c>
      <c r="AS17" s="77" t="s">
        <v>85</v>
      </c>
      <c r="AT17" s="79" t="s">
        <v>88</v>
      </c>
      <c r="AU17" s="31"/>
      <c r="AV17" s="34"/>
      <c r="AW17" s="205"/>
      <c r="AX17" s="80" t="s">
        <v>89</v>
      </c>
      <c r="AY17" s="73" t="s">
        <v>90</v>
      </c>
      <c r="AZ17" s="201"/>
      <c r="BA17" s="59"/>
      <c r="BB17" s="76" t="s">
        <v>84</v>
      </c>
      <c r="BC17" s="77" t="s">
        <v>85</v>
      </c>
      <c r="BD17" s="77" t="s">
        <v>86</v>
      </c>
      <c r="BE17" s="78" t="s">
        <v>87</v>
      </c>
      <c r="BF17" s="77" t="s">
        <v>85</v>
      </c>
      <c r="BG17" s="79" t="s">
        <v>88</v>
      </c>
      <c r="BH17" s="31"/>
      <c r="BI17" s="34"/>
      <c r="BJ17" s="205"/>
      <c r="BK17" s="80" t="s">
        <v>89</v>
      </c>
      <c r="BL17" s="73" t="s">
        <v>90</v>
      </c>
      <c r="BM17" s="201"/>
      <c r="BN17" s="59"/>
      <c r="BO17" s="76" t="s">
        <v>84</v>
      </c>
      <c r="BP17" s="77" t="s">
        <v>85</v>
      </c>
      <c r="BQ17" s="77" t="s">
        <v>86</v>
      </c>
      <c r="BR17" s="78" t="s">
        <v>87</v>
      </c>
      <c r="BS17" s="77" t="s">
        <v>85</v>
      </c>
      <c r="BT17" s="79" t="s">
        <v>88</v>
      </c>
      <c r="BU17" s="31"/>
      <c r="BV17" s="34"/>
      <c r="BW17" s="205"/>
      <c r="BX17" s="80" t="s">
        <v>89</v>
      </c>
      <c r="BY17" s="73" t="s">
        <v>90</v>
      </c>
      <c r="BZ17" s="201"/>
      <c r="CA17" s="59"/>
      <c r="CB17" s="76" t="s">
        <v>84</v>
      </c>
      <c r="CC17" s="77" t="s">
        <v>85</v>
      </c>
      <c r="CD17" s="77" t="s">
        <v>86</v>
      </c>
      <c r="CE17" s="78" t="s">
        <v>87</v>
      </c>
      <c r="CF17" s="77" t="s">
        <v>85</v>
      </c>
      <c r="CG17" s="79" t="s">
        <v>88</v>
      </c>
      <c r="CH17" s="31"/>
      <c r="CI17" s="34"/>
      <c r="CJ17" s="205"/>
      <c r="CK17" s="80" t="s">
        <v>89</v>
      </c>
      <c r="CL17" s="73" t="s">
        <v>90</v>
      </c>
      <c r="CM17" s="201"/>
      <c r="CN17" s="59"/>
      <c r="CO17" s="76" t="s">
        <v>84</v>
      </c>
      <c r="CP17" s="77" t="s">
        <v>85</v>
      </c>
      <c r="CQ17" s="77" t="s">
        <v>86</v>
      </c>
      <c r="CR17" s="78" t="s">
        <v>87</v>
      </c>
      <c r="CS17" s="77" t="s">
        <v>85</v>
      </c>
      <c r="CT17" s="79" t="s">
        <v>88</v>
      </c>
      <c r="CU17" s="31"/>
      <c r="CV17" s="34"/>
      <c r="CW17" s="205"/>
      <c r="CX17" s="80" t="s">
        <v>89</v>
      </c>
      <c r="CY17" s="73" t="s">
        <v>90</v>
      </c>
      <c r="CZ17" s="201"/>
      <c r="DA17" s="59"/>
      <c r="DB17" s="76" t="s">
        <v>84</v>
      </c>
      <c r="DC17" s="77" t="s">
        <v>85</v>
      </c>
      <c r="DD17" s="77" t="s">
        <v>86</v>
      </c>
      <c r="DE17" s="78" t="s">
        <v>87</v>
      </c>
      <c r="DF17" s="77" t="s">
        <v>85</v>
      </c>
      <c r="DG17" s="79" t="s">
        <v>88</v>
      </c>
      <c r="DH17" s="31"/>
      <c r="DI17" s="34"/>
      <c r="DJ17" s="205"/>
      <c r="DK17" s="80" t="s">
        <v>89</v>
      </c>
      <c r="DL17" s="73" t="s">
        <v>90</v>
      </c>
      <c r="DM17" s="201"/>
      <c r="DN17" s="59"/>
      <c r="DO17" s="78" t="s">
        <v>84</v>
      </c>
      <c r="DP17" s="82" t="s">
        <v>85</v>
      </c>
      <c r="DQ17" s="82" t="s">
        <v>86</v>
      </c>
      <c r="DR17" s="78" t="s">
        <v>87</v>
      </c>
      <c r="DS17" s="82" t="s">
        <v>85</v>
      </c>
      <c r="DT17" s="83" t="s">
        <v>88</v>
      </c>
      <c r="DU17" s="31"/>
      <c r="DV17" s="34"/>
      <c r="DW17" s="205"/>
      <c r="DX17" s="80" t="s">
        <v>89</v>
      </c>
      <c r="DY17" s="73" t="s">
        <v>90</v>
      </c>
      <c r="DZ17" s="201"/>
      <c r="EA17" s="59"/>
      <c r="EB17" s="76" t="s">
        <v>84</v>
      </c>
      <c r="EC17" s="77" t="s">
        <v>85</v>
      </c>
      <c r="ED17" s="77" t="s">
        <v>86</v>
      </c>
      <c r="EE17" s="78" t="s">
        <v>87</v>
      </c>
      <c r="EF17" s="77" t="s">
        <v>85</v>
      </c>
      <c r="EG17" s="79" t="s">
        <v>88</v>
      </c>
      <c r="EH17" s="31"/>
      <c r="EI17" s="34"/>
      <c r="EJ17" s="205"/>
      <c r="EK17" s="80" t="s">
        <v>89</v>
      </c>
      <c r="EL17" s="73" t="s">
        <v>90</v>
      </c>
      <c r="EM17" s="201"/>
      <c r="EN17" s="59"/>
      <c r="EO17" s="76" t="s">
        <v>84</v>
      </c>
      <c r="EP17" s="77" t="s">
        <v>85</v>
      </c>
      <c r="EQ17" s="77" t="s">
        <v>86</v>
      </c>
      <c r="ER17" s="78" t="s">
        <v>87</v>
      </c>
      <c r="ES17" s="77" t="s">
        <v>85</v>
      </c>
      <c r="ET17" s="79" t="s">
        <v>88</v>
      </c>
      <c r="EU17" s="31"/>
      <c r="EV17" s="34"/>
      <c r="EW17" s="205"/>
      <c r="EX17" s="80" t="s">
        <v>89</v>
      </c>
      <c r="EY17" s="73" t="s">
        <v>90</v>
      </c>
      <c r="EZ17" s="201"/>
      <c r="FA17" s="59"/>
      <c r="FB17" s="76" t="s">
        <v>84</v>
      </c>
      <c r="FC17" s="77" t="s">
        <v>85</v>
      </c>
      <c r="FD17" s="77" t="s">
        <v>86</v>
      </c>
      <c r="FE17" s="78" t="s">
        <v>87</v>
      </c>
      <c r="FF17" s="77" t="s">
        <v>85</v>
      </c>
      <c r="FG17" s="79" t="s">
        <v>88</v>
      </c>
      <c r="FH17" s="31"/>
      <c r="FI17" s="34"/>
      <c r="FJ17" s="205"/>
      <c r="FK17" s="80" t="s">
        <v>89</v>
      </c>
      <c r="FL17" s="73" t="s">
        <v>90</v>
      </c>
      <c r="FM17" s="201"/>
      <c r="FN17" s="59"/>
      <c r="FO17" s="76" t="s">
        <v>84</v>
      </c>
      <c r="FP17" s="77" t="s">
        <v>85</v>
      </c>
      <c r="FQ17" s="77" t="s">
        <v>86</v>
      </c>
      <c r="FR17" s="78" t="s">
        <v>87</v>
      </c>
      <c r="FS17" s="77" t="s">
        <v>85</v>
      </c>
      <c r="FT17" s="79" t="s">
        <v>88</v>
      </c>
      <c r="FU17" s="31"/>
      <c r="FV17" s="34"/>
      <c r="FW17" s="205"/>
      <c r="FX17" s="80" t="s">
        <v>89</v>
      </c>
      <c r="FY17" s="73" t="s">
        <v>90</v>
      </c>
      <c r="FZ17" s="201"/>
      <c r="GA17" s="59"/>
      <c r="GB17" s="76" t="s">
        <v>84</v>
      </c>
      <c r="GC17" s="77" t="s">
        <v>85</v>
      </c>
      <c r="GD17" s="77" t="s">
        <v>86</v>
      </c>
      <c r="GE17" s="78" t="s">
        <v>87</v>
      </c>
      <c r="GF17" s="77" t="s">
        <v>85</v>
      </c>
      <c r="GG17" s="79" t="s">
        <v>88</v>
      </c>
      <c r="GH17" s="31"/>
      <c r="GI17" s="34"/>
      <c r="GJ17" s="205"/>
      <c r="GK17" s="80" t="s">
        <v>89</v>
      </c>
      <c r="GL17" s="73" t="s">
        <v>90</v>
      </c>
      <c r="GM17" s="201"/>
      <c r="GN17" s="59"/>
      <c r="GO17" s="76" t="s">
        <v>84</v>
      </c>
      <c r="GP17" s="77" t="s">
        <v>85</v>
      </c>
      <c r="GQ17" s="77" t="s">
        <v>86</v>
      </c>
      <c r="GR17" s="78" t="s">
        <v>87</v>
      </c>
      <c r="GS17" s="77" t="s">
        <v>85</v>
      </c>
      <c r="GT17" s="79" t="s">
        <v>88</v>
      </c>
      <c r="GU17" s="31"/>
      <c r="GV17" s="34"/>
      <c r="GW17" s="190"/>
      <c r="GX17" s="80" t="s">
        <v>89</v>
      </c>
      <c r="GY17" s="80" t="s">
        <v>90</v>
      </c>
      <c r="GZ17" s="199"/>
      <c r="HA17" s="84"/>
      <c r="HB17" s="76" t="s">
        <v>84</v>
      </c>
      <c r="HC17" s="128" t="s">
        <v>85</v>
      </c>
      <c r="HD17" s="128" t="s">
        <v>86</v>
      </c>
      <c r="HE17" s="129" t="s">
        <v>87</v>
      </c>
      <c r="HF17" s="128" t="s">
        <v>85</v>
      </c>
      <c r="HG17" s="130" t="s">
        <v>88</v>
      </c>
      <c r="HH17" s="31"/>
      <c r="HI17" s="34"/>
      <c r="HJ17" s="205"/>
      <c r="HK17" s="80" t="s">
        <v>89</v>
      </c>
      <c r="HL17" s="73" t="s">
        <v>90</v>
      </c>
      <c r="HM17" s="241"/>
      <c r="HN17" s="84"/>
      <c r="HO17" s="127" t="s">
        <v>84</v>
      </c>
      <c r="HP17" s="128" t="s">
        <v>85</v>
      </c>
      <c r="HQ17" s="128" t="s">
        <v>86</v>
      </c>
      <c r="HR17" s="129" t="s">
        <v>87</v>
      </c>
      <c r="HS17" s="128" t="s">
        <v>85</v>
      </c>
      <c r="HT17" s="130" t="s">
        <v>88</v>
      </c>
      <c r="HU17" s="31"/>
      <c r="HV17" s="34"/>
      <c r="HW17" s="205"/>
      <c r="HX17" s="80" t="s">
        <v>89</v>
      </c>
      <c r="HY17" s="73" t="s">
        <v>90</v>
      </c>
      <c r="HZ17" s="201"/>
      <c r="IA17" s="205"/>
      <c r="IB17" s="205"/>
      <c r="IC17" s="205"/>
      <c r="ID17" s="205"/>
      <c r="IE17" s="205"/>
      <c r="IF17" s="205"/>
      <c r="IG17" s="228"/>
      <c r="IH17" s="229"/>
      <c r="II17" s="147"/>
      <c r="IJ17" s="11" t="s">
        <v>8</v>
      </c>
      <c r="IK17" s="11" t="s">
        <v>9</v>
      </c>
      <c r="IL17" s="36" t="s">
        <v>91</v>
      </c>
      <c r="IM17" s="59" t="s">
        <v>92</v>
      </c>
      <c r="IN17" s="68" t="s">
        <v>93</v>
      </c>
      <c r="IO17" s="37" t="s">
        <v>91</v>
      </c>
      <c r="IP17" s="45" t="s">
        <v>92</v>
      </c>
      <c r="IQ17" s="46" t="s">
        <v>93</v>
      </c>
      <c r="IR17" s="2"/>
    </row>
    <row r="18" spans="1:252" ht="15">
      <c r="A18" s="85" t="s">
        <v>94</v>
      </c>
      <c r="B18" s="88">
        <v>3164.94</v>
      </c>
      <c r="C18" s="86"/>
      <c r="D18" s="87"/>
      <c r="E18" s="88">
        <v>1446.08</v>
      </c>
      <c r="F18" s="89"/>
      <c r="G18" s="87"/>
      <c r="H18" s="90"/>
      <c r="I18" s="90"/>
      <c r="J18" s="90"/>
      <c r="K18" s="90"/>
      <c r="L18" s="90"/>
      <c r="M18" s="90"/>
      <c r="N18" s="85" t="s">
        <v>94</v>
      </c>
      <c r="O18" s="88">
        <v>13726.829</v>
      </c>
      <c r="P18" s="86"/>
      <c r="Q18" s="87"/>
      <c r="R18" s="88">
        <v>4621.832</v>
      </c>
      <c r="S18" s="89"/>
      <c r="T18" s="87"/>
      <c r="U18" s="90"/>
      <c r="V18" s="90"/>
      <c r="W18" s="90"/>
      <c r="X18" s="90"/>
      <c r="Y18" s="90"/>
      <c r="Z18" s="90"/>
      <c r="AA18" s="85" t="s">
        <v>94</v>
      </c>
      <c r="AB18" s="88">
        <v>14100.554</v>
      </c>
      <c r="AC18" s="86"/>
      <c r="AD18" s="87"/>
      <c r="AE18" s="178">
        <v>5539.427</v>
      </c>
      <c r="AF18" s="89"/>
      <c r="AG18" s="87"/>
      <c r="AH18" s="90"/>
      <c r="AI18" s="90"/>
      <c r="AJ18" s="90"/>
      <c r="AK18" s="90"/>
      <c r="AL18" s="90"/>
      <c r="AM18" s="90"/>
      <c r="AN18" s="85" t="s">
        <v>94</v>
      </c>
      <c r="AO18" s="92">
        <v>28979.543</v>
      </c>
      <c r="AP18" s="86"/>
      <c r="AQ18" s="87"/>
      <c r="AR18" s="92">
        <v>11600.082</v>
      </c>
      <c r="AS18" s="89"/>
      <c r="AT18" s="87"/>
      <c r="AU18" s="90"/>
      <c r="AV18" s="90"/>
      <c r="AW18" s="90"/>
      <c r="AX18" s="90"/>
      <c r="AY18" s="90"/>
      <c r="AZ18" s="31"/>
      <c r="BA18" s="85" t="s">
        <v>94</v>
      </c>
      <c r="BB18" s="88">
        <v>5891.884</v>
      </c>
      <c r="BC18" s="86"/>
      <c r="BD18" s="87"/>
      <c r="BE18" s="88">
        <v>2091.15</v>
      </c>
      <c r="BF18" s="89"/>
      <c r="BG18" s="87"/>
      <c r="BH18" s="90"/>
      <c r="BI18" s="90"/>
      <c r="BJ18" s="90"/>
      <c r="BK18" s="90"/>
      <c r="BL18" s="90"/>
      <c r="BM18" s="90"/>
      <c r="BN18" s="85" t="s">
        <v>94</v>
      </c>
      <c r="BO18" s="88">
        <v>3632.858</v>
      </c>
      <c r="BP18" s="86"/>
      <c r="BQ18" s="87"/>
      <c r="BR18" s="88">
        <v>898.772</v>
      </c>
      <c r="BS18" s="89"/>
      <c r="BT18" s="87"/>
      <c r="BU18" s="90"/>
      <c r="BV18" s="90"/>
      <c r="BW18" s="90"/>
      <c r="BX18" s="90"/>
      <c r="BY18" s="90"/>
      <c r="BZ18" s="90"/>
      <c r="CA18" s="85" t="s">
        <v>94</v>
      </c>
      <c r="CB18" s="92">
        <v>12503.023</v>
      </c>
      <c r="CC18" s="86"/>
      <c r="CD18" s="87"/>
      <c r="CE18" s="88">
        <v>3551.371</v>
      </c>
      <c r="CF18" s="89"/>
      <c r="CG18" s="87"/>
      <c r="CH18" s="90"/>
      <c r="CI18" s="90"/>
      <c r="CJ18" s="90"/>
      <c r="CK18" s="90"/>
      <c r="CL18" s="90"/>
      <c r="CM18" s="90"/>
      <c r="CN18" s="85" t="s">
        <v>94</v>
      </c>
      <c r="CO18" s="92">
        <v>16231.706</v>
      </c>
      <c r="CP18" s="86"/>
      <c r="CQ18" s="87"/>
      <c r="CR18" s="92">
        <v>5996.933</v>
      </c>
      <c r="CS18" s="89"/>
      <c r="CT18" s="87"/>
      <c r="CU18" s="90"/>
      <c r="CV18" s="90"/>
      <c r="CW18" s="90"/>
      <c r="CX18" s="90"/>
      <c r="CY18" s="90"/>
      <c r="CZ18" s="90"/>
      <c r="DA18" s="85" t="s">
        <v>94</v>
      </c>
      <c r="DB18" s="92">
        <v>4768.761</v>
      </c>
      <c r="DC18" s="86"/>
      <c r="DD18" s="87"/>
      <c r="DE18" s="88">
        <v>1771.175</v>
      </c>
      <c r="DF18" s="89"/>
      <c r="DG18" s="87"/>
      <c r="DH18" s="90"/>
      <c r="DI18" s="90"/>
      <c r="DJ18" s="90"/>
      <c r="DK18" s="90"/>
      <c r="DL18" s="90"/>
      <c r="DM18" s="90"/>
      <c r="DN18" s="85" t="s">
        <v>94</v>
      </c>
      <c r="DO18" s="92">
        <v>2824.704</v>
      </c>
      <c r="DP18" s="86"/>
      <c r="DQ18" s="87"/>
      <c r="DR18" s="92">
        <v>939.782</v>
      </c>
      <c r="DS18" s="89"/>
      <c r="DT18" s="87"/>
      <c r="DU18" s="31"/>
      <c r="DV18" s="90"/>
      <c r="DW18" s="90"/>
      <c r="DX18" s="90"/>
      <c r="DY18" s="90"/>
      <c r="DZ18" s="90"/>
      <c r="EA18" s="85" t="s">
        <v>94</v>
      </c>
      <c r="EB18" s="92">
        <v>17471.186</v>
      </c>
      <c r="EC18" s="86"/>
      <c r="ED18" s="87"/>
      <c r="EE18" s="88">
        <v>10618.896</v>
      </c>
      <c r="EF18" s="89"/>
      <c r="EG18" s="87"/>
      <c r="EH18" s="90"/>
      <c r="EI18" s="90"/>
      <c r="EJ18" s="90"/>
      <c r="EK18" s="90"/>
      <c r="EL18" s="90"/>
      <c r="EM18" s="90"/>
      <c r="EN18" s="85" t="s">
        <v>94</v>
      </c>
      <c r="EO18" s="92">
        <v>5305.123</v>
      </c>
      <c r="EP18" s="86"/>
      <c r="EQ18" s="87"/>
      <c r="ER18" s="92">
        <v>3881.645</v>
      </c>
      <c r="ES18" s="89"/>
      <c r="ET18" s="87"/>
      <c r="EU18" s="90"/>
      <c r="EV18" s="90"/>
      <c r="EW18" s="90"/>
      <c r="EX18" s="90"/>
      <c r="EY18" s="90"/>
      <c r="EZ18" s="90"/>
      <c r="FA18" s="85" t="s">
        <v>94</v>
      </c>
      <c r="FB18" s="92">
        <v>11568.36</v>
      </c>
      <c r="FC18" s="86"/>
      <c r="FD18" s="87"/>
      <c r="FE18" s="176">
        <v>4037.042</v>
      </c>
      <c r="FF18" s="89"/>
      <c r="FG18" s="87"/>
      <c r="FH18" s="90"/>
      <c r="FI18" s="90"/>
      <c r="FJ18" s="90"/>
      <c r="FK18" s="90"/>
      <c r="FL18" s="90"/>
      <c r="FM18" s="90"/>
      <c r="FN18" s="85" t="s">
        <v>94</v>
      </c>
      <c r="FO18" s="88">
        <v>7265.403</v>
      </c>
      <c r="FP18" s="86"/>
      <c r="FQ18" s="87"/>
      <c r="FR18" s="92">
        <v>2991.098</v>
      </c>
      <c r="FS18" s="89"/>
      <c r="FT18" s="87"/>
      <c r="FU18" s="90"/>
      <c r="FV18" s="90"/>
      <c r="FW18" s="90"/>
      <c r="FX18" s="90"/>
      <c r="FY18" s="90"/>
      <c r="FZ18" s="90"/>
      <c r="GA18" s="85" t="s">
        <v>94</v>
      </c>
      <c r="GB18" s="88">
        <v>294.394</v>
      </c>
      <c r="GC18" s="86"/>
      <c r="GD18" s="87"/>
      <c r="GE18" s="88">
        <v>135.018</v>
      </c>
      <c r="GF18" s="89"/>
      <c r="GG18" s="87"/>
      <c r="GH18" s="90"/>
      <c r="GI18" s="90"/>
      <c r="GJ18" s="90"/>
      <c r="GK18" s="90"/>
      <c r="GL18" s="90"/>
      <c r="GM18" s="90"/>
      <c r="GN18" s="85" t="s">
        <v>94</v>
      </c>
      <c r="GO18" s="88">
        <v>8744.15</v>
      </c>
      <c r="GP18" s="86"/>
      <c r="GQ18" s="87"/>
      <c r="GR18" s="88">
        <v>3374.563</v>
      </c>
      <c r="GS18" s="89"/>
      <c r="GT18" s="87"/>
      <c r="GU18" s="31"/>
      <c r="GV18" s="31"/>
      <c r="GW18" s="90"/>
      <c r="GX18" s="90"/>
      <c r="GY18" s="90"/>
      <c r="GZ18" s="31"/>
      <c r="HA18" s="85" t="s">
        <v>94</v>
      </c>
      <c r="HB18" s="88">
        <v>5623.461</v>
      </c>
      <c r="HC18" s="86"/>
      <c r="HD18" s="87"/>
      <c r="HE18" s="88">
        <v>2497.349</v>
      </c>
      <c r="HF18" s="89"/>
      <c r="HG18" s="87"/>
      <c r="HH18" s="90"/>
      <c r="HI18" s="90"/>
      <c r="HJ18" s="90"/>
      <c r="HK18" s="90"/>
      <c r="HL18" s="90"/>
      <c r="HM18" s="31"/>
      <c r="HN18" s="85" t="s">
        <v>94</v>
      </c>
      <c r="HO18" s="88">
        <v>9508.908</v>
      </c>
      <c r="HP18" s="86"/>
      <c r="HQ18" s="87"/>
      <c r="HR18" s="88">
        <v>4722.238</v>
      </c>
      <c r="HS18" s="89"/>
      <c r="HT18" s="87"/>
      <c r="HU18" s="90"/>
      <c r="HV18" s="90"/>
      <c r="HW18" s="90"/>
      <c r="HX18" s="90"/>
      <c r="HY18" s="90"/>
      <c r="HZ18" s="31"/>
      <c r="IA18" s="85" t="s">
        <v>94</v>
      </c>
      <c r="IB18" s="93"/>
      <c r="IC18" s="86"/>
      <c r="ID18" s="94"/>
      <c r="IE18" s="95"/>
      <c r="IF18" s="96"/>
      <c r="IG18" s="220"/>
      <c r="IH18" s="221"/>
      <c r="II18" s="35"/>
      <c r="IJ18" s="30"/>
      <c r="IK18" s="30"/>
      <c r="IL18" s="36" t="s">
        <v>95</v>
      </c>
      <c r="IM18" s="36"/>
      <c r="IN18" s="59" t="s">
        <v>96</v>
      </c>
      <c r="IO18" s="36" t="s">
        <v>95</v>
      </c>
      <c r="IP18" s="36"/>
      <c r="IQ18" s="59" t="s">
        <v>96</v>
      </c>
      <c r="IR18" s="2"/>
    </row>
    <row r="19" spans="1:252" ht="15">
      <c r="A19" s="85" t="s">
        <v>97</v>
      </c>
      <c r="B19" s="88">
        <v>3164.969</v>
      </c>
      <c r="C19" s="86">
        <f>B19-B18</f>
        <v>0.028999999999996362</v>
      </c>
      <c r="D19" s="98">
        <f>C19*8000</f>
        <v>231.9999999999709</v>
      </c>
      <c r="E19" s="88">
        <v>1446.0832</v>
      </c>
      <c r="F19" s="102">
        <f>E19-E18</f>
        <v>0.003200000000106229</v>
      </c>
      <c r="G19" s="98">
        <f>F19*8000</f>
        <v>25.600000000849832</v>
      </c>
      <c r="H19" s="99">
        <f>G19/D19</f>
        <v>0.1103448275898838</v>
      </c>
      <c r="I19" s="100">
        <f>SQRT(1/(1+H19*H19))</f>
        <v>0.9939670467916708</v>
      </c>
      <c r="J19" s="101">
        <f>D19/I19</f>
        <v>233.40814038938316</v>
      </c>
      <c r="K19" s="90"/>
      <c r="L19" s="90"/>
      <c r="M19" s="90"/>
      <c r="N19" s="85" t="s">
        <v>97</v>
      </c>
      <c r="O19" s="88">
        <v>13726.94</v>
      </c>
      <c r="P19" s="86">
        <f>O19-O18</f>
        <v>0.1110000000007858</v>
      </c>
      <c r="Q19" s="98">
        <f>P19*20000</f>
        <v>2220.000000015716</v>
      </c>
      <c r="R19" s="88">
        <v>4621.844</v>
      </c>
      <c r="S19" s="86">
        <f>R19-R18</f>
        <v>0.011999999999716238</v>
      </c>
      <c r="T19" s="98">
        <f>S19*20000</f>
        <v>239.99999999432475</v>
      </c>
      <c r="U19" s="99">
        <f>T19/Q19</f>
        <v>0.10810810810478635</v>
      </c>
      <c r="V19" s="100">
        <f>SQRT(1/(1+U19*U19))</f>
        <v>0.9942070475662023</v>
      </c>
      <c r="W19" s="101">
        <f>Q19/V19</f>
        <v>2232.9352879264225</v>
      </c>
      <c r="X19" s="90"/>
      <c r="Y19" s="90"/>
      <c r="Z19" s="90"/>
      <c r="AA19" s="85" t="s">
        <v>97</v>
      </c>
      <c r="AB19" s="88">
        <v>14100.676</v>
      </c>
      <c r="AC19" s="86">
        <f>AB19-AB18</f>
        <v>0.12199999999938882</v>
      </c>
      <c r="AD19" s="98">
        <f>AC19*20000</f>
        <v>2439.9999999877764</v>
      </c>
      <c r="AE19" s="178">
        <v>5539.447</v>
      </c>
      <c r="AF19" s="86">
        <f>AE19-AE18</f>
        <v>0.020000000000436557</v>
      </c>
      <c r="AG19" s="98">
        <f>AF19*20000</f>
        <v>400.00000000873115</v>
      </c>
      <c r="AH19" s="99">
        <f>AG19/AD19</f>
        <v>0.1639344262339078</v>
      </c>
      <c r="AI19" s="100">
        <f>SQRT(1/(1+AH19*AH19))</f>
        <v>0.9868276651048405</v>
      </c>
      <c r="AJ19" s="101">
        <v>0</v>
      </c>
      <c r="AK19" s="90"/>
      <c r="AL19" s="90"/>
      <c r="AM19" s="90"/>
      <c r="AN19" s="85" t="s">
        <v>97</v>
      </c>
      <c r="AO19" s="92">
        <v>28979.766</v>
      </c>
      <c r="AP19" s="86">
        <f>AO19-AO18</f>
        <v>0.22299999999813735</v>
      </c>
      <c r="AQ19" s="98">
        <f>AP19*6000</f>
        <v>1337.9999999888241</v>
      </c>
      <c r="AR19" s="92">
        <v>11600.1265</v>
      </c>
      <c r="AS19" s="86">
        <f>AR19-AR18</f>
        <v>0.044499999999970896</v>
      </c>
      <c r="AT19" s="98">
        <f>AS19*6000</f>
        <v>266.9999999998254</v>
      </c>
      <c r="AU19" s="99">
        <f>AT19/AQ19</f>
        <v>0.19955156950826272</v>
      </c>
      <c r="AV19" s="100">
        <f>SQRT(1/(1+AU19*AU19))</f>
        <v>0.9806651537819466</v>
      </c>
      <c r="AW19" s="101">
        <v>0</v>
      </c>
      <c r="AX19" s="90"/>
      <c r="AY19" s="90"/>
      <c r="AZ19" s="90"/>
      <c r="BA19" s="85" t="s">
        <v>97</v>
      </c>
      <c r="BB19" s="88">
        <v>5891.941</v>
      </c>
      <c r="BC19" s="86">
        <f>BB19-BB18</f>
        <v>0.056999999999789</v>
      </c>
      <c r="BD19" s="98">
        <f>BC19*8000</f>
        <v>455.999999998312</v>
      </c>
      <c r="BE19" s="88">
        <v>2091.1591</v>
      </c>
      <c r="BF19" s="86">
        <f>BE19-BE18</f>
        <v>0.009099999999762076</v>
      </c>
      <c r="BG19" s="98">
        <f>BF19*8000</f>
        <v>72.79999999809661</v>
      </c>
      <c r="BH19" s="99">
        <f>BG19/BD19</f>
        <v>0.15964912280343443</v>
      </c>
      <c r="BI19" s="100">
        <f>SQRT(1/(1+BH19*BH19))</f>
        <v>0.9874946286230017</v>
      </c>
      <c r="BJ19" s="101">
        <f aca="true" t="shared" si="0" ref="BJ19:BJ42">BD19/BI19</f>
        <v>461.7746636598671</v>
      </c>
      <c r="BK19" s="90"/>
      <c r="BL19" s="90"/>
      <c r="BM19" s="91"/>
      <c r="BN19" s="85" t="s">
        <v>97</v>
      </c>
      <c r="BO19" s="88">
        <v>3632.904</v>
      </c>
      <c r="BP19" s="86">
        <f>BO19-BO18</f>
        <v>0.04599999999982174</v>
      </c>
      <c r="BQ19" s="98">
        <f>BP19*2000</f>
        <v>91.99999999964348</v>
      </c>
      <c r="BR19" s="88">
        <v>898.7771</v>
      </c>
      <c r="BS19" s="86">
        <f>BR19-BR18</f>
        <v>0.0050999999999703505</v>
      </c>
      <c r="BT19" s="98">
        <f>BS19*2000</f>
        <v>10.199999999940701</v>
      </c>
      <c r="BU19" s="99">
        <f>BT19/BQ19</f>
        <v>0.11086956521717639</v>
      </c>
      <c r="BV19" s="100">
        <f>SQRT(1/(1+BU19*BU19))</f>
        <v>0.9939100560645652</v>
      </c>
      <c r="BW19" s="101">
        <f aca="true" t="shared" si="1" ref="BW19:BW42">BQ19/BV19</f>
        <v>92.56370779054386</v>
      </c>
      <c r="BX19" s="90"/>
      <c r="BY19" s="90"/>
      <c r="BZ19" s="90"/>
      <c r="CA19" s="85" t="s">
        <v>97</v>
      </c>
      <c r="CB19" s="92">
        <v>12503.059</v>
      </c>
      <c r="CC19" s="86">
        <f>CB19-CB18</f>
        <v>0.03600000000005821</v>
      </c>
      <c r="CD19" s="98">
        <f>CC19*8000</f>
        <v>288.00000000046566</v>
      </c>
      <c r="CE19" s="88">
        <v>3551.3879</v>
      </c>
      <c r="CF19" s="86">
        <f>CE19-CE18</f>
        <v>0.016900000000077853</v>
      </c>
      <c r="CG19" s="98">
        <f>CF19*8000</f>
        <v>135.20000000062282</v>
      </c>
      <c r="CH19" s="99">
        <f>CG19/CD19</f>
        <v>0.469444444445848</v>
      </c>
      <c r="CI19" s="100">
        <f>SQRT(1/(1+CH19*CH19))</f>
        <v>0.9052172047608769</v>
      </c>
      <c r="CJ19" s="101">
        <f aca="true" t="shared" si="2" ref="CJ19:CJ42">CD19/CI19</f>
        <v>318.15568516126916</v>
      </c>
      <c r="CK19" s="90"/>
      <c r="CL19" s="90"/>
      <c r="CM19" s="90"/>
      <c r="CN19" s="85" t="s">
        <v>97</v>
      </c>
      <c r="CO19" s="92">
        <v>16231.938</v>
      </c>
      <c r="CP19" s="86">
        <f>CO19-CO18</f>
        <v>0.2319999999999709</v>
      </c>
      <c r="CQ19" s="98">
        <f>CP19*8000</f>
        <v>1855.9999999997672</v>
      </c>
      <c r="CR19" s="92">
        <v>5997.0498</v>
      </c>
      <c r="CS19" s="86">
        <f>CR19-CR18</f>
        <v>0.11679999999978463</v>
      </c>
      <c r="CT19" s="98">
        <f aca="true" t="shared" si="3" ref="CT19:CT42">CS19*8000</f>
        <v>934.399999998277</v>
      </c>
      <c r="CU19" s="99">
        <f>CT19/CQ19</f>
        <v>0.5034482758612038</v>
      </c>
      <c r="CV19" s="100">
        <f>SQRT(1/(1+CU19*CU19))</f>
        <v>0.8931918083971605</v>
      </c>
      <c r="CW19" s="101">
        <f aca="true" t="shared" si="4" ref="CW19:CW42">CQ19/CV19</f>
        <v>2077.941134872669</v>
      </c>
      <c r="CX19" s="90"/>
      <c r="CY19" s="90"/>
      <c r="CZ19" s="90"/>
      <c r="DA19" s="85" t="s">
        <v>97</v>
      </c>
      <c r="DB19" s="92">
        <v>4768.81</v>
      </c>
      <c r="DC19" s="86">
        <f>DB19-DB18</f>
        <v>0.04899999999997817</v>
      </c>
      <c r="DD19" s="98">
        <f>DC19*8000</f>
        <v>391.9999999998254</v>
      </c>
      <c r="DE19" s="88">
        <v>1771.1869</v>
      </c>
      <c r="DF19" s="86">
        <f>DE19-DE18</f>
        <v>0.011899999999968713</v>
      </c>
      <c r="DG19" s="98">
        <f>DF19*8000</f>
        <v>95.1999999997497</v>
      </c>
      <c r="DH19" s="99">
        <f>DG19/DD19</f>
        <v>0.24285714285661253</v>
      </c>
      <c r="DI19" s="100">
        <f>SQRT(1/(1+DH19*DH19))</f>
        <v>0.9717537039443388</v>
      </c>
      <c r="DJ19" s="101">
        <f>DD19/DI19</f>
        <v>403.39439758109614</v>
      </c>
      <c r="DK19" s="90"/>
      <c r="DL19" s="90"/>
      <c r="DM19" s="90"/>
      <c r="DN19" s="85" t="s">
        <v>97</v>
      </c>
      <c r="DO19" s="92">
        <v>2824.8479</v>
      </c>
      <c r="DP19" s="86">
        <f>DO19-DO18</f>
        <v>0.14390000000003056</v>
      </c>
      <c r="DQ19" s="98">
        <f>DP19*8000</f>
        <v>1151.2000000002445</v>
      </c>
      <c r="DR19" s="92">
        <v>939.8379</v>
      </c>
      <c r="DS19" s="86">
        <f>DR19-DR18</f>
        <v>0.05589999999995143</v>
      </c>
      <c r="DT19" s="98">
        <f>DS19*8000</f>
        <v>447.19999999961146</v>
      </c>
      <c r="DU19" s="99">
        <f>DT19/DQ19</f>
        <v>0.38846421125739794</v>
      </c>
      <c r="DV19" s="100">
        <f>SQRT(1/(1+DU19*DU19))</f>
        <v>0.932138329679827</v>
      </c>
      <c r="DW19" s="103">
        <f>DQ19/DV19</f>
        <v>1235.009829920481</v>
      </c>
      <c r="DX19" s="90"/>
      <c r="DY19" s="90"/>
      <c r="DZ19" s="90"/>
      <c r="EA19" s="85" t="s">
        <v>97</v>
      </c>
      <c r="EB19" s="92">
        <v>17471.338</v>
      </c>
      <c r="EC19" s="86">
        <f>EB19-EB18</f>
        <v>0.15199999999822467</v>
      </c>
      <c r="ED19" s="98">
        <f>EC19*8000</f>
        <v>1215.9999999857973</v>
      </c>
      <c r="EE19" s="88">
        <v>10618.9501</v>
      </c>
      <c r="EF19" s="86">
        <f>EE19-EE18</f>
        <v>0.05409999999938009</v>
      </c>
      <c r="EG19" s="98">
        <f>EF19*8000</f>
        <v>432.7999999950407</v>
      </c>
      <c r="EH19" s="99">
        <f>EG19/ED19</f>
        <v>0.3559210526316577</v>
      </c>
      <c r="EI19" s="100">
        <f>SQRT(1/(1+EH19*EH19))</f>
        <v>0.9421059503705504</v>
      </c>
      <c r="EJ19" s="103">
        <f>ED19/EI19</f>
        <v>1290.7253154568427</v>
      </c>
      <c r="EK19" s="90"/>
      <c r="EL19" s="90"/>
      <c r="EM19" s="90"/>
      <c r="EN19" s="85" t="s">
        <v>97</v>
      </c>
      <c r="EO19" s="92">
        <v>5305.178</v>
      </c>
      <c r="EP19" s="86">
        <f>EO19-EO18</f>
        <v>0.05500000000029104</v>
      </c>
      <c r="EQ19" s="103">
        <f>EP19*1500</f>
        <v>82.50000000043656</v>
      </c>
      <c r="ER19" s="92">
        <v>3881.6892</v>
      </c>
      <c r="ES19" s="86">
        <f>ER19-ER18</f>
        <v>0.04419999999981883</v>
      </c>
      <c r="ET19" s="104">
        <f>ES19*1500</f>
        <v>66.29999999972824</v>
      </c>
      <c r="EU19" s="99">
        <f>ET19/EQ19</f>
        <v>0.8036363636288171</v>
      </c>
      <c r="EV19" s="100">
        <f>SQRT(1/(1+EU19*EU19))</f>
        <v>0.7794842196063647</v>
      </c>
      <c r="EW19" s="103">
        <f>EQ19/EV19</f>
        <v>105.83921768435364</v>
      </c>
      <c r="EX19" s="90"/>
      <c r="EY19" s="90"/>
      <c r="EZ19" s="90"/>
      <c r="FA19" s="85" t="s">
        <v>97</v>
      </c>
      <c r="FB19" s="92">
        <v>11568.463</v>
      </c>
      <c r="FC19" s="86">
        <f>FB19-FB18</f>
        <v>0.10299999999915599</v>
      </c>
      <c r="FD19" s="105">
        <f>FC19*4000</f>
        <v>411.99999999662396</v>
      </c>
      <c r="FE19" s="92">
        <v>4037.0802</v>
      </c>
      <c r="FF19" s="86">
        <f>FE19-FE18</f>
        <v>0.03819999999996071</v>
      </c>
      <c r="FG19" s="104">
        <f>FF19*4000</f>
        <v>152.79999999984284</v>
      </c>
      <c r="FH19" s="99">
        <f>FG19/FD19</f>
        <v>0.37087378641042457</v>
      </c>
      <c r="FI19" s="100">
        <f>SQRT(1/(1+FH19*FH19))</f>
        <v>0.9375949413756055</v>
      </c>
      <c r="FJ19" s="104">
        <f>FI19*4000</f>
        <v>3750.379765502422</v>
      </c>
      <c r="FK19" s="90"/>
      <c r="FL19" s="90"/>
      <c r="FM19" s="90"/>
      <c r="FN19" s="85" t="s">
        <v>97</v>
      </c>
      <c r="FO19" s="88">
        <v>7265.476</v>
      </c>
      <c r="FP19" s="86">
        <f>FO19-FO18</f>
        <v>0.07299999999941065</v>
      </c>
      <c r="FQ19" s="105">
        <f>FP19*4000</f>
        <v>291.9999999976426</v>
      </c>
      <c r="FR19" s="92">
        <v>2991.1189</v>
      </c>
      <c r="FS19" s="86">
        <f>FR19-FR18</f>
        <v>0.020899999999983265</v>
      </c>
      <c r="FT19" s="105">
        <f>FS19*4000</f>
        <v>83.59999999993306</v>
      </c>
      <c r="FU19" s="99">
        <f>FT19/FQ19</f>
        <v>0.28630136986509586</v>
      </c>
      <c r="FV19" s="100">
        <f>SQRT(1/(1+FU19*FU19))</f>
        <v>0.9613747171810265</v>
      </c>
      <c r="FW19" s="103">
        <f>FQ19/FV19</f>
        <v>303.7317237277201</v>
      </c>
      <c r="FX19" s="90"/>
      <c r="FY19" s="90"/>
      <c r="FZ19" s="90"/>
      <c r="GA19" s="85" t="s">
        <v>97</v>
      </c>
      <c r="GB19" s="88">
        <v>294.406</v>
      </c>
      <c r="GC19" s="86">
        <f>GB19-GB18</f>
        <v>0.012000000000000455</v>
      </c>
      <c r="GD19" s="98">
        <f>GC19*4000</f>
        <v>48.00000000000182</v>
      </c>
      <c r="GE19" s="88">
        <v>135.02</v>
      </c>
      <c r="GF19" s="86">
        <f>GE19-GE18</f>
        <v>0.0020000000000095497</v>
      </c>
      <c r="GG19" s="98">
        <f>GF19*4000</f>
        <v>8.000000000038199</v>
      </c>
      <c r="GH19" s="99">
        <f>GG19/GD19</f>
        <v>0.16666666666745616</v>
      </c>
      <c r="GI19" s="100">
        <f>SQRT(1/(1+GH19*GH19))</f>
        <v>0.9863939238320174</v>
      </c>
      <c r="GJ19" s="103">
        <f aca="true" t="shared" si="5" ref="GJ19:GJ42">GD19/GI19</f>
        <v>48.662100242393834</v>
      </c>
      <c r="GK19" s="90"/>
      <c r="GL19" s="90"/>
      <c r="GM19" s="90"/>
      <c r="GN19" s="85" t="s">
        <v>97</v>
      </c>
      <c r="GO19" s="88">
        <v>8744.222</v>
      </c>
      <c r="GP19" s="86">
        <f>SUM(GO19-GO18)</f>
        <v>0.07200000000011642</v>
      </c>
      <c r="GQ19" s="98">
        <f>GP19*3000</f>
        <v>216.00000000034925</v>
      </c>
      <c r="GR19" s="88">
        <v>3374.5779</v>
      </c>
      <c r="GS19" s="86">
        <f>SUM(GR19-GR18)</f>
        <v>0.014900000000125146</v>
      </c>
      <c r="GT19" s="98">
        <f>GS19*3000</f>
        <v>44.70000000037544</v>
      </c>
      <c r="GU19" s="99">
        <f>GT19/GQ19</f>
        <v>0.20694444444584797</v>
      </c>
      <c r="GV19" s="100">
        <f>SQRT(1/(1+GU19*GU19))</f>
        <v>0.9792511135414244</v>
      </c>
      <c r="GW19" s="101">
        <v>0</v>
      </c>
      <c r="GX19" s="90"/>
      <c r="GY19" s="90"/>
      <c r="GZ19" s="90"/>
      <c r="HA19" s="85" t="s">
        <v>97</v>
      </c>
      <c r="HB19" s="88">
        <v>5623.551</v>
      </c>
      <c r="HC19" s="86">
        <f aca="true" t="shared" si="6" ref="HC19:HC42">HB19-HB18</f>
        <v>0.09000000000014552</v>
      </c>
      <c r="HD19" s="98">
        <f>HC19*8000</f>
        <v>720.0000000011642</v>
      </c>
      <c r="HE19" s="88">
        <v>2497.3896</v>
      </c>
      <c r="HF19" s="86">
        <f>HE19-HE18</f>
        <v>0.04059999999981301</v>
      </c>
      <c r="HG19" s="98">
        <f>HF19*8000</f>
        <v>324.79999999850406</v>
      </c>
      <c r="HH19" s="99">
        <f>HG19/HD19</f>
        <v>0.45111111110830404</v>
      </c>
      <c r="HI19" s="100">
        <f>SQRT(1/(1+HH19*HH19))</f>
        <v>0.9115420966279226</v>
      </c>
      <c r="HJ19" s="103">
        <f aca="true" t="shared" si="7" ref="HJ19:HJ42">HD19/HI19</f>
        <v>789.8702678292838</v>
      </c>
      <c r="HK19" s="90"/>
      <c r="HL19" s="90"/>
      <c r="HM19" s="90"/>
      <c r="HN19" s="85" t="s">
        <v>97</v>
      </c>
      <c r="HO19" s="88">
        <v>9509.0734</v>
      </c>
      <c r="HP19" s="86">
        <f>HO19-HO18</f>
        <v>0.1653999999998632</v>
      </c>
      <c r="HQ19" s="98">
        <f>HP19*8000</f>
        <v>1323.1999999989057</v>
      </c>
      <c r="HR19" s="88">
        <v>4722.322</v>
      </c>
      <c r="HS19" s="86">
        <f>HR19-HR18</f>
        <v>0.08399999999983265</v>
      </c>
      <c r="HT19" s="98">
        <f>HS19*8000</f>
        <v>671.9999999986612</v>
      </c>
      <c r="HU19" s="99">
        <f>HT19/HQ19</f>
        <v>0.5078597339776428</v>
      </c>
      <c r="HV19" s="100">
        <f>SQRT(1/(1+HU19*HU19))</f>
        <v>0.8916065050375552</v>
      </c>
      <c r="HW19" s="103">
        <f aca="true" t="shared" si="8" ref="HW19:HW42">HQ19/HV19</f>
        <v>1484.0627479979762</v>
      </c>
      <c r="HX19" s="90"/>
      <c r="HY19" s="90"/>
      <c r="HZ19" s="90"/>
      <c r="IA19" s="85" t="s">
        <v>97</v>
      </c>
      <c r="IB19" s="93">
        <f>D19+Q19+AD19+AQ19+BD19+BQ19+CD19+CQ19+DD19+DQ19+ED19+EQ19+FD19+FQ19+GD19+GQ19+HD19+HQ19</f>
        <v>14774.899999971467</v>
      </c>
      <c r="IC19" s="93">
        <f>G19+T19+AG19+AT19+BG19+BT19+CG19+CT19+DG19+DT19+EG19+ET19+FG19+FT19+GG19+GT19+HG19+HT19</f>
        <v>4412.599999992153</v>
      </c>
      <c r="ID19" s="106">
        <f>IC19/IB19</f>
        <v>0.29865515164235795</v>
      </c>
      <c r="IE19" s="100">
        <f>SQRT(1/(1+ID19*ID19))</f>
        <v>0.9581802181461859</v>
      </c>
      <c r="IF19" s="101">
        <f aca="true" t="shared" si="9" ref="IF19:IF42">IB19/IE19</f>
        <v>15419.75060657881</v>
      </c>
      <c r="IG19" s="222">
        <v>1575</v>
      </c>
      <c r="IH19" s="223"/>
      <c r="IJ19" s="31"/>
      <c r="IK19" s="31"/>
      <c r="IL19" s="31"/>
      <c r="IM19" s="31"/>
      <c r="IN19" s="84" t="s">
        <v>92</v>
      </c>
      <c r="IO19" s="31"/>
      <c r="IP19" s="31"/>
      <c r="IQ19" s="84" t="s">
        <v>92</v>
      </c>
      <c r="IR19" s="2"/>
    </row>
    <row r="20" spans="1:252" ht="15">
      <c r="A20" s="85" t="s">
        <v>98</v>
      </c>
      <c r="B20" s="88">
        <v>3165.001</v>
      </c>
      <c r="C20" s="86">
        <f aca="true" t="shared" si="10" ref="C20:C42">B20-B19</f>
        <v>0.032000000000152795</v>
      </c>
      <c r="D20" s="98">
        <f aca="true" t="shared" si="11" ref="D20:D42">C20*8000</f>
        <v>256.00000000122236</v>
      </c>
      <c r="E20" s="88">
        <v>1446.086</v>
      </c>
      <c r="F20" s="102">
        <f>E20-E19</f>
        <v>0.0027999999999792635</v>
      </c>
      <c r="G20" s="98">
        <f aca="true" t="shared" si="12" ref="G20:G42">F20*8000</f>
        <v>22.399999999834108</v>
      </c>
      <c r="H20" s="99">
        <f aca="true" t="shared" si="13" ref="H20:H43">G20/D20</f>
        <v>0.08749999999893418</v>
      </c>
      <c r="I20" s="100">
        <f aca="true" t="shared" si="14" ref="I20:I43">SQRT(1/(1+H20*H20))</f>
        <v>0.9961937174962052</v>
      </c>
      <c r="J20" s="101">
        <f aca="true" t="shared" si="15" ref="J20:J42">D20/I20</f>
        <v>256.9781313665005</v>
      </c>
      <c r="K20" s="90"/>
      <c r="L20" s="90"/>
      <c r="M20" s="90"/>
      <c r="N20" s="85" t="s">
        <v>98</v>
      </c>
      <c r="O20" s="88">
        <v>13727.049</v>
      </c>
      <c r="P20" s="86">
        <f aca="true" t="shared" si="16" ref="P20:P42">O20-O19</f>
        <v>0.10900000000037835</v>
      </c>
      <c r="Q20" s="98">
        <f aca="true" t="shared" si="17" ref="Q20:Q42">P20*20000</f>
        <v>2180.000000007567</v>
      </c>
      <c r="R20" s="88">
        <v>4621.8557</v>
      </c>
      <c r="S20" s="86">
        <f aca="true" t="shared" si="18" ref="S20:S42">R20-R19</f>
        <v>0.011700000000018917</v>
      </c>
      <c r="T20" s="98">
        <f aca="true" t="shared" si="19" ref="T20:T42">S20*20000</f>
        <v>234.00000000037835</v>
      </c>
      <c r="U20" s="99">
        <f aca="true" t="shared" si="20" ref="U20:U43">T20/Q20</f>
        <v>0.10733944954108537</v>
      </c>
      <c r="V20" s="100">
        <f aca="true" t="shared" si="21" ref="V20:V43">SQRT(1/(1+U20*U20))</f>
        <v>0.9942884296646054</v>
      </c>
      <c r="W20" s="101">
        <f aca="true" t="shared" si="22" ref="W20:W42">Q20/V20</f>
        <v>2192.522747894117</v>
      </c>
      <c r="X20" s="90"/>
      <c r="Y20" s="90"/>
      <c r="Z20" s="90"/>
      <c r="AA20" s="85" t="s">
        <v>98</v>
      </c>
      <c r="AB20" s="88">
        <v>14100.791</v>
      </c>
      <c r="AC20" s="86">
        <f aca="true" t="shared" si="23" ref="AC20:AC42">AB20-AB19</f>
        <v>0.11499999999978172</v>
      </c>
      <c r="AD20" s="98">
        <f aca="true" t="shared" si="24" ref="AD20:AD42">AC20*20000</f>
        <v>2299.9999999956344</v>
      </c>
      <c r="AE20" s="178">
        <v>5539.4675</v>
      </c>
      <c r="AF20" s="86">
        <f aca="true" t="shared" si="25" ref="AF20:AF42">AE20-AE19</f>
        <v>0.020499999999628926</v>
      </c>
      <c r="AG20" s="98">
        <f aca="true" t="shared" si="26" ref="AG20:AG42">AF20*20000</f>
        <v>409.9999999925785</v>
      </c>
      <c r="AH20" s="99">
        <f aca="true" t="shared" si="27" ref="AH20:AH43">AG20/AD20</f>
        <v>0.178260869562329</v>
      </c>
      <c r="AI20" s="100">
        <f aca="true" t="shared" si="28" ref="AI20:AI43">SQRT(1/(1+AH20*AH20))</f>
        <v>0.9844804400642545</v>
      </c>
      <c r="AJ20" s="101">
        <v>0</v>
      </c>
      <c r="AK20" s="90"/>
      <c r="AL20" s="90"/>
      <c r="AM20" s="90"/>
      <c r="AN20" s="85" t="s">
        <v>98</v>
      </c>
      <c r="AO20" s="92">
        <v>28979.967</v>
      </c>
      <c r="AP20" s="86">
        <f aca="true" t="shared" si="29" ref="AP20:AP42">AO20-AO19</f>
        <v>0.20100000000093132</v>
      </c>
      <c r="AQ20" s="98">
        <f aca="true" t="shared" si="30" ref="AQ20:AQ42">AP20*6000</f>
        <v>1206.000000005588</v>
      </c>
      <c r="AR20" s="92">
        <v>11600.1717</v>
      </c>
      <c r="AS20" s="86">
        <f aca="true" t="shared" si="31" ref="AS20:AS42">AR20-AR19</f>
        <v>0.0452000000004773</v>
      </c>
      <c r="AT20" s="98">
        <f aca="true" t="shared" si="32" ref="AT20:AT42">AS20*6000</f>
        <v>271.2000000028638</v>
      </c>
      <c r="AU20" s="99">
        <f aca="true" t="shared" si="33" ref="AU20:AU43">AT20/AQ20</f>
        <v>0.22487562189187996</v>
      </c>
      <c r="AV20" s="100">
        <f aca="true" t="shared" si="34" ref="AV20:AV43">SQRT(1/(1+AU20*AU20))</f>
        <v>0.9756357368761962</v>
      </c>
      <c r="AW20" s="101">
        <v>0</v>
      </c>
      <c r="AX20" s="90"/>
      <c r="AY20" s="90"/>
      <c r="AZ20" s="90"/>
      <c r="BA20" s="85" t="s">
        <v>98</v>
      </c>
      <c r="BB20" s="88">
        <v>5891.995</v>
      </c>
      <c r="BC20" s="86">
        <f aca="true" t="shared" si="35" ref="BC20:BC42">BB20-BB19</f>
        <v>0.05400000000008731</v>
      </c>
      <c r="BD20" s="98">
        <f aca="true" t="shared" si="36" ref="BD20:BD42">BC20*8000</f>
        <v>432.0000000006985</v>
      </c>
      <c r="BE20" s="88">
        <v>2091.1687</v>
      </c>
      <c r="BF20" s="86">
        <f aca="true" t="shared" si="37" ref="BF20:BF42">BE20-BE19</f>
        <v>0.009600000000318687</v>
      </c>
      <c r="BG20" s="98">
        <f aca="true" t="shared" si="38" ref="BG20:BG42">BF20*8000</f>
        <v>76.8000000025495</v>
      </c>
      <c r="BH20" s="99">
        <f aca="true" t="shared" si="39" ref="BH20:BH43">BG20/BD20</f>
        <v>0.17777777778339193</v>
      </c>
      <c r="BI20" s="100">
        <f aca="true" t="shared" si="40" ref="BI20:BI43">SQRT(1/(1+BH20*BH20))</f>
        <v>0.9845625077849541</v>
      </c>
      <c r="BJ20" s="101">
        <f t="shared" si="0"/>
        <v>438.7735634709492</v>
      </c>
      <c r="BK20" s="90"/>
      <c r="BL20" s="90"/>
      <c r="BM20" s="91"/>
      <c r="BN20" s="85" t="s">
        <v>98</v>
      </c>
      <c r="BO20" s="88">
        <v>3632.945</v>
      </c>
      <c r="BP20" s="86">
        <f aca="true" t="shared" si="41" ref="BP20:BP42">BO20-BO19</f>
        <v>0.04100000000016735</v>
      </c>
      <c r="BQ20" s="98">
        <f aca="true" t="shared" si="42" ref="BQ20:BQ42">BP20*2000</f>
        <v>82.0000000003347</v>
      </c>
      <c r="BR20" s="88">
        <v>898.782</v>
      </c>
      <c r="BS20" s="86">
        <f aca="true" t="shared" si="43" ref="BS20:BS42">BR20-BR19</f>
        <v>0.004900000000020555</v>
      </c>
      <c r="BT20" s="98">
        <f aca="true" t="shared" si="44" ref="BT20:BT42">BS20*2000</f>
        <v>9.80000000004111</v>
      </c>
      <c r="BU20" s="99">
        <f aca="true" t="shared" si="45" ref="BU20:BU43">BT20/BQ20</f>
        <v>0.11951219512196475</v>
      </c>
      <c r="BV20" s="100">
        <f aca="true" t="shared" si="46" ref="BV20:BV43">SQRT(1/(1+BU20*BU20))</f>
        <v>0.9929340215520824</v>
      </c>
      <c r="BW20" s="101">
        <f t="shared" si="1"/>
        <v>82.58353346797226</v>
      </c>
      <c r="BX20" s="90"/>
      <c r="BY20" s="90"/>
      <c r="BZ20" s="90"/>
      <c r="CA20" s="85" t="s">
        <v>98</v>
      </c>
      <c r="CB20" s="92">
        <v>12503.094</v>
      </c>
      <c r="CC20" s="86">
        <f aca="true" t="shared" si="47" ref="CC20:CC42">CB20-CB19</f>
        <v>0.03499999999985448</v>
      </c>
      <c r="CD20" s="98">
        <f aca="true" t="shared" si="48" ref="CD20:CD42">CC20*8000</f>
        <v>279.99999999883585</v>
      </c>
      <c r="CE20" s="88">
        <v>3551.4025</v>
      </c>
      <c r="CF20" s="86">
        <f aca="true" t="shared" si="49" ref="CF20:CF42">CE20-CE19</f>
        <v>0.014599999999973079</v>
      </c>
      <c r="CG20" s="98">
        <f aca="true" t="shared" si="50" ref="CG20:CG42">CF20*8000</f>
        <v>116.79999999978463</v>
      </c>
      <c r="CH20" s="99">
        <f aca="true" t="shared" si="51" ref="CH20:CH41">CG20/CD20</f>
        <v>0.4171428571438223</v>
      </c>
      <c r="CI20" s="100">
        <f aca="true" t="shared" si="52" ref="CI20:CI43">SQRT(1/(1+CH20*CH20))</f>
        <v>0.9229208165493686</v>
      </c>
      <c r="CJ20" s="101">
        <f t="shared" si="2"/>
        <v>303.38464034835016</v>
      </c>
      <c r="CK20" s="90"/>
      <c r="CL20" s="90"/>
      <c r="CM20" s="90"/>
      <c r="CN20" s="85" t="s">
        <v>98</v>
      </c>
      <c r="CO20" s="92">
        <v>16232.121</v>
      </c>
      <c r="CP20" s="86">
        <f aca="true" t="shared" si="53" ref="CP20:CP42">CO20-CO19</f>
        <v>0.18299999999908323</v>
      </c>
      <c r="CQ20" s="98">
        <f aca="true" t="shared" si="54" ref="CQ20:CQ42">CP20*8000</f>
        <v>1463.9999999926658</v>
      </c>
      <c r="CR20" s="92">
        <v>5997.1685</v>
      </c>
      <c r="CS20" s="86">
        <f aca="true" t="shared" si="55" ref="CS20:CS42">CR20-CR19</f>
        <v>0.11869999999998981</v>
      </c>
      <c r="CT20" s="98">
        <f t="shared" si="3"/>
        <v>949.5999999999185</v>
      </c>
      <c r="CU20" s="99">
        <f aca="true" t="shared" si="56" ref="CU20:CU43">CT20/CQ20</f>
        <v>0.6486338797846145</v>
      </c>
      <c r="CV20" s="100">
        <f aca="true" t="shared" si="57" ref="CV20:CV43">SQRT(1/(1+CU20*CU20))</f>
        <v>0.8389669439709089</v>
      </c>
      <c r="CW20" s="101">
        <f t="shared" si="4"/>
        <v>1745.003197698609</v>
      </c>
      <c r="CX20" s="90"/>
      <c r="CY20" s="90"/>
      <c r="CZ20" s="90"/>
      <c r="DA20" s="85" t="s">
        <v>98</v>
      </c>
      <c r="DB20" s="92">
        <v>4768.85</v>
      </c>
      <c r="DC20" s="86">
        <f aca="true" t="shared" si="58" ref="DC20:DC42">DB20-DB19</f>
        <v>0.03999999999996362</v>
      </c>
      <c r="DD20" s="98">
        <f aca="true" t="shared" si="59" ref="DD20:DD42">DC20*8000</f>
        <v>319.99999999970896</v>
      </c>
      <c r="DE20" s="88">
        <v>1771.1987</v>
      </c>
      <c r="DF20" s="86">
        <f aca="true" t="shared" si="60" ref="DF20:DF42">DE20-DE19</f>
        <v>0.011799999999993815</v>
      </c>
      <c r="DG20" s="98">
        <f aca="true" t="shared" si="61" ref="DG20:DG42">DF20*8000</f>
        <v>94.39999999995052</v>
      </c>
      <c r="DH20" s="99">
        <f aca="true" t="shared" si="62" ref="DH20:DH43">DG20/DD20</f>
        <v>0.29500000000011367</v>
      </c>
      <c r="DI20" s="100">
        <f aca="true" t="shared" si="63" ref="DI20:DI43">SQRT(1/(1+DH20*DH20))</f>
        <v>0.9591360923514417</v>
      </c>
      <c r="DJ20" s="101">
        <f aca="true" t="shared" si="64" ref="DJ20:DJ42">DD20/DI20</f>
        <v>333.6335714519814</v>
      </c>
      <c r="DK20" s="90"/>
      <c r="DL20" s="90"/>
      <c r="DM20" s="90"/>
      <c r="DN20" s="85" t="s">
        <v>98</v>
      </c>
      <c r="DO20" s="92">
        <v>2824.998</v>
      </c>
      <c r="DP20" s="86">
        <f aca="true" t="shared" si="65" ref="DP20:DP42">DO20-DO19</f>
        <v>0.15009999999983847</v>
      </c>
      <c r="DQ20" s="98">
        <f aca="true" t="shared" si="66" ref="DQ20:DQ42">DP20*8000</f>
        <v>1200.7999999987078</v>
      </c>
      <c r="DR20" s="92">
        <v>939.9009</v>
      </c>
      <c r="DS20" s="86">
        <f aca="true" t="shared" si="67" ref="DS20:DS42">DR20-DR19</f>
        <v>0.06299999999998818</v>
      </c>
      <c r="DT20" s="98">
        <f aca="true" t="shared" si="68" ref="DT20:DT42">DS20*8000</f>
        <v>503.9999999999054</v>
      </c>
      <c r="DU20" s="99">
        <f aca="true" t="shared" si="69" ref="DU20:DU43">DT20/DQ20</f>
        <v>0.419720186542678</v>
      </c>
      <c r="DV20" s="100">
        <f aca="true" t="shared" si="70" ref="DV20:DV43">SQRT(1/(1+DU20*DU20))</f>
        <v>0.9220741941785456</v>
      </c>
      <c r="DW20" s="103">
        <f aca="true" t="shared" si="71" ref="DW20:DW42">DQ20/DV20</f>
        <v>1302.281321372921</v>
      </c>
      <c r="DX20" s="90"/>
      <c r="DY20" s="90"/>
      <c r="DZ20" s="90"/>
      <c r="EA20" s="85" t="s">
        <v>98</v>
      </c>
      <c r="EB20" s="92">
        <v>17471.486</v>
      </c>
      <c r="EC20" s="86">
        <f aca="true" t="shared" si="72" ref="EC20:EC42">EB20-EB19</f>
        <v>0.14800000000104774</v>
      </c>
      <c r="ED20" s="98">
        <f aca="true" t="shared" si="73" ref="ED20:ED42">EC20*8000</f>
        <v>1184.000000008382</v>
      </c>
      <c r="EE20" s="88">
        <v>10619.0093</v>
      </c>
      <c r="EF20" s="86">
        <f aca="true" t="shared" si="74" ref="EF20:EF42">EE20-EE19</f>
        <v>0.0591999999996915</v>
      </c>
      <c r="EG20" s="98">
        <f aca="true" t="shared" si="75" ref="EG20:EG42">EF20*8000</f>
        <v>473.599999997532</v>
      </c>
      <c r="EH20" s="99">
        <f aca="true" t="shared" si="76" ref="EH20:EH43">EG20/ED20</f>
        <v>0.3999999999950838</v>
      </c>
      <c r="EI20" s="100">
        <f aca="true" t="shared" si="77" ref="EI20:EI43">SQRT(1/(1+EH20*EH20))</f>
        <v>0.9284766908868333</v>
      </c>
      <c r="EJ20" s="103">
        <f aca="true" t="shared" si="78" ref="EJ20:EJ42">ED20/EI20</f>
        <v>1275.2070263363164</v>
      </c>
      <c r="EK20" s="90"/>
      <c r="EL20" s="90"/>
      <c r="EM20" s="90"/>
      <c r="EN20" s="85" t="s">
        <v>98</v>
      </c>
      <c r="EO20" s="92">
        <v>5305.231</v>
      </c>
      <c r="EP20" s="86">
        <f aca="true" t="shared" si="79" ref="EP20:EP42">EO20-EO19</f>
        <v>0.052999999999883585</v>
      </c>
      <c r="EQ20" s="103">
        <f>EP20*1500</f>
        <v>79.49999999982538</v>
      </c>
      <c r="ER20" s="92">
        <v>3881.7347</v>
      </c>
      <c r="ES20" s="86">
        <f aca="true" t="shared" si="80" ref="ES20:ES42">ER20-ER19</f>
        <v>0.04550000000017462</v>
      </c>
      <c r="ET20" s="104">
        <f aca="true" t="shared" si="81" ref="ET20:ET42">ES20*1500</f>
        <v>68.25000000026193</v>
      </c>
      <c r="EU20" s="99">
        <f aca="true" t="shared" si="82" ref="EU20:EU43">ET20/EQ20</f>
        <v>0.8584905660429163</v>
      </c>
      <c r="EV20" s="100">
        <f aca="true" t="shared" si="83" ref="EV20:EV43">SQRT(1/(1+EU20*EU20))</f>
        <v>0.7587511008729453</v>
      </c>
      <c r="EW20" s="103">
        <f aca="true" t="shared" si="84" ref="EW20:EW42">EQ20/EV20</f>
        <v>104.77744270599463</v>
      </c>
      <c r="EX20" s="90"/>
      <c r="EY20" s="90"/>
      <c r="EZ20" s="90"/>
      <c r="FA20" s="85" t="s">
        <v>98</v>
      </c>
      <c r="FB20" s="92">
        <v>11568.555</v>
      </c>
      <c r="FC20" s="86">
        <f aca="true" t="shared" si="85" ref="FC20:FC42">FB20-FB19</f>
        <v>0.09200000000055297</v>
      </c>
      <c r="FD20" s="105">
        <f aca="true" t="shared" si="86" ref="FD20:FD42">FC20*4000</f>
        <v>368.0000000022119</v>
      </c>
      <c r="FE20" s="92">
        <v>4037.1176</v>
      </c>
      <c r="FF20" s="86">
        <f aca="true" t="shared" si="87" ref="FF20:FF42">FE20-FE19</f>
        <v>0.037400000000161526</v>
      </c>
      <c r="FG20" s="104">
        <f aca="true" t="shared" si="88" ref="FG20:FG42">FF20*4000</f>
        <v>149.6000000006461</v>
      </c>
      <c r="FH20" s="99">
        <f aca="true" t="shared" si="89" ref="FH20:FH43">FG20/FD20</f>
        <v>0.4065217391297471</v>
      </c>
      <c r="FI20" s="100">
        <f aca="true" t="shared" si="90" ref="FI20:FI43">SQRT(1/(1+FH20*FH20))</f>
        <v>0.9263787723127441</v>
      </c>
      <c r="FJ20" s="104">
        <f aca="true" t="shared" si="91" ref="FJ20:FJ43">FI20*4000</f>
        <v>3705.5150892509764</v>
      </c>
      <c r="FK20" s="90"/>
      <c r="FL20" s="90"/>
      <c r="FM20" s="90"/>
      <c r="FN20" s="85" t="s">
        <v>98</v>
      </c>
      <c r="FO20" s="88">
        <v>7265.541</v>
      </c>
      <c r="FP20" s="86">
        <f aca="true" t="shared" si="92" ref="FP20:FP42">FO20-FO19</f>
        <v>0.06500000000050932</v>
      </c>
      <c r="FQ20" s="105">
        <f aca="true" t="shared" si="93" ref="FQ20:FQ42">FP20*4000</f>
        <v>260.00000000203727</v>
      </c>
      <c r="FR20" s="92">
        <v>2991.1405</v>
      </c>
      <c r="FS20" s="86">
        <f aca="true" t="shared" si="94" ref="FS20:FS42">FR20-FR19</f>
        <v>0.021600000000034925</v>
      </c>
      <c r="FT20" s="105">
        <f aca="true" t="shared" si="95" ref="FT20:FT42">FS20*4000</f>
        <v>86.4000000001397</v>
      </c>
      <c r="FU20" s="99">
        <f aca="true" t="shared" si="96" ref="FU20:FU42">FT20/FQ20</f>
        <v>0.3323076923056258</v>
      </c>
      <c r="FV20" s="100">
        <f aca="true" t="shared" si="97" ref="FV20:FV42">SQRT(1/(1+FU20*FU20))</f>
        <v>0.9489748859023419</v>
      </c>
      <c r="FW20" s="103">
        <f aca="true" t="shared" si="98" ref="FW20:FW42">FQ20/FV20</f>
        <v>273.97985327589964</v>
      </c>
      <c r="FX20" s="90"/>
      <c r="FY20" s="90"/>
      <c r="FZ20" s="90"/>
      <c r="GA20" s="85" t="s">
        <v>98</v>
      </c>
      <c r="GB20" s="88">
        <v>294.417</v>
      </c>
      <c r="GC20" s="86">
        <f aca="true" t="shared" si="99" ref="GC20:GC42">GB20-GB19</f>
        <v>0.010999999999967258</v>
      </c>
      <c r="GD20" s="98">
        <f aca="true" t="shared" si="100" ref="GD20:GD42">GC20*4000</f>
        <v>43.99999999986903</v>
      </c>
      <c r="GE20" s="88">
        <v>135.0217</v>
      </c>
      <c r="GF20" s="86">
        <f aca="true" t="shared" si="101" ref="GF20:GF42">GE20-GE19</f>
        <v>0.0016999999999995907</v>
      </c>
      <c r="GG20" s="98">
        <f aca="true" t="shared" si="102" ref="GG20:GG42">GF20*4000</f>
        <v>6.799999999998363</v>
      </c>
      <c r="GH20" s="99">
        <f aca="true" t="shared" si="103" ref="GH20:GH43">GG20/GD20</f>
        <v>0.15454545454587734</v>
      </c>
      <c r="GI20" s="100">
        <f aca="true" t="shared" si="104" ref="GI20:GI43">SQRT(1/(1+GH20*GH20))</f>
        <v>0.9882676029051286</v>
      </c>
      <c r="GJ20" s="103">
        <f t="shared" si="5"/>
        <v>44.52235393584275</v>
      </c>
      <c r="GK20" s="90"/>
      <c r="GL20" s="90"/>
      <c r="GM20" s="90"/>
      <c r="GN20" s="85" t="s">
        <v>98</v>
      </c>
      <c r="GO20" s="88">
        <v>8744.289</v>
      </c>
      <c r="GP20" s="86">
        <f aca="true" t="shared" si="105" ref="GP20:GP42">SUM(GO20-GO19)</f>
        <v>0.06700000000091677</v>
      </c>
      <c r="GQ20" s="98">
        <f aca="true" t="shared" si="106" ref="GQ20:GQ42">GP20*3000</f>
        <v>201.0000000027503</v>
      </c>
      <c r="GR20" s="88">
        <v>3374.5911</v>
      </c>
      <c r="GS20" s="86">
        <f>SUM(GR20-GR19)</f>
        <v>0.01319999999986976</v>
      </c>
      <c r="GT20" s="98">
        <f>GS20*3000</f>
        <v>39.59999999960928</v>
      </c>
      <c r="GU20" s="99">
        <f aca="true" t="shared" si="107" ref="GU20:GU43">GT20/GQ20</f>
        <v>0.19701492536849466</v>
      </c>
      <c r="GV20" s="100">
        <f aca="true" t="shared" si="108" ref="GV20:GV42">SQRT(1/(1+GU20*GU20))</f>
        <v>0.9811398579549568</v>
      </c>
      <c r="GW20" s="101">
        <v>0</v>
      </c>
      <c r="GX20" s="90"/>
      <c r="GY20" s="90"/>
      <c r="GZ20" s="90"/>
      <c r="HA20" s="85" t="s">
        <v>98</v>
      </c>
      <c r="HB20" s="88">
        <v>5623.64</v>
      </c>
      <c r="HC20" s="86">
        <f t="shared" si="6"/>
        <v>0.08899999999994179</v>
      </c>
      <c r="HD20" s="98">
        <f aca="true" t="shared" si="109" ref="HD20:HD42">HC20*8000</f>
        <v>711.9999999995343</v>
      </c>
      <c r="HE20" s="88">
        <v>2497.4224</v>
      </c>
      <c r="HF20" s="86">
        <f aca="true" t="shared" si="110" ref="HF20:HF42">HE20-HE19</f>
        <v>0.03279999999995198</v>
      </c>
      <c r="HG20" s="98">
        <f aca="true" t="shared" si="111" ref="HG20:HG42">HF20*8000</f>
        <v>262.39999999961583</v>
      </c>
      <c r="HH20" s="99">
        <f aca="true" t="shared" si="112" ref="HH20:HH43">HG20/HD20</f>
        <v>0.36853932584239807</v>
      </c>
      <c r="HI20" s="100">
        <f aca="true" t="shared" si="113" ref="HI20:HI43">SQRT(1/(1+HH20*HH20))</f>
        <v>0.9383071120047756</v>
      </c>
      <c r="HJ20" s="103">
        <f t="shared" si="7"/>
        <v>758.8133894437651</v>
      </c>
      <c r="HK20" s="90"/>
      <c r="HL20" s="90"/>
      <c r="HM20" s="90"/>
      <c r="HN20" s="85" t="s">
        <v>98</v>
      </c>
      <c r="HO20" s="88">
        <v>9509.224</v>
      </c>
      <c r="HP20" s="86">
        <f aca="true" t="shared" si="114" ref="HP20:HP42">HO20-HO19</f>
        <v>0.15060000000084983</v>
      </c>
      <c r="HQ20" s="98">
        <f aca="true" t="shared" si="115" ref="HQ20:HQ42">HP20*8000</f>
        <v>1204.8000000067987</v>
      </c>
      <c r="HR20" s="88">
        <v>4722.4147</v>
      </c>
      <c r="HS20" s="86">
        <f aca="true" t="shared" si="116" ref="HS20:HS42">HR20-HR19</f>
        <v>0.09270000000014988</v>
      </c>
      <c r="HT20" s="98">
        <f aca="true" t="shared" si="117" ref="HT20:HT42">HS20*8000</f>
        <v>741.6000000011991</v>
      </c>
      <c r="HU20" s="99">
        <f aca="true" t="shared" si="118" ref="HU20:HU43">HT20/HQ20</f>
        <v>0.6155378486030995</v>
      </c>
      <c r="HV20" s="100">
        <f aca="true" t="shared" si="119" ref="HV20:HV43">SQRT(1/(1+HU20*HU20))</f>
        <v>0.8516000654555088</v>
      </c>
      <c r="HW20" s="103">
        <f t="shared" si="8"/>
        <v>1414.7485995816219</v>
      </c>
      <c r="HX20" s="90"/>
      <c r="HY20" s="90"/>
      <c r="HZ20" s="90"/>
      <c r="IA20" s="85" t="s">
        <v>98</v>
      </c>
      <c r="IB20" s="93">
        <f aca="true" t="shared" si="120" ref="IB20:IB42">D20+Q20+AD20+AQ20+BD20+BQ20+CD20+CQ20+DD20+DQ20+ED20+EQ20+FD20+FQ20+GD20+GQ20+HD20+HQ20</f>
        <v>13774.100000022372</v>
      </c>
      <c r="IC20" s="93">
        <f aca="true" t="shared" si="121" ref="IC20:IC42">G20+T20+AG20+AT20+BG20+BT20+CG20+CT20+DG20+DT20+EG20+ET20+FG20+FT20+GG20+GT20+HG20+HT20</f>
        <v>4517.249999996807</v>
      </c>
      <c r="ID20" s="106">
        <f aca="true" t="shared" si="122" ref="ID20:ID42">IC20/IB20</f>
        <v>0.3279524615030724</v>
      </c>
      <c r="IE20" s="100">
        <f aca="true" t="shared" si="123" ref="IE20:IE42">SQRT(1/(1+ID20*ID20))</f>
        <v>0.9502060187568133</v>
      </c>
      <c r="IF20" s="101">
        <f t="shared" si="9"/>
        <v>14495.90902196504</v>
      </c>
      <c r="IG20" s="222">
        <v>1575</v>
      </c>
      <c r="IH20" s="223"/>
      <c r="IJ20" s="45"/>
      <c r="IK20" s="40" t="s">
        <v>99</v>
      </c>
      <c r="IL20" s="90"/>
      <c r="IM20" s="90"/>
      <c r="IN20" s="90"/>
      <c r="IO20" s="90"/>
      <c r="IP20" s="90"/>
      <c r="IQ20" s="90"/>
      <c r="IR20" s="2"/>
    </row>
    <row r="21" spans="1:252" ht="15.75">
      <c r="A21" s="85" t="s">
        <v>100</v>
      </c>
      <c r="B21" s="88">
        <v>3165.028</v>
      </c>
      <c r="C21" s="86">
        <f t="shared" si="10"/>
        <v>0.02699999999958891</v>
      </c>
      <c r="D21" s="98">
        <f t="shared" si="11"/>
        <v>215.99999999671127</v>
      </c>
      <c r="E21" s="88">
        <v>1446.0888</v>
      </c>
      <c r="F21" s="102">
        <f aca="true" t="shared" si="124" ref="F21:F42">E21-E20</f>
        <v>0.0027999999999792635</v>
      </c>
      <c r="G21" s="98">
        <f t="shared" si="12"/>
        <v>22.399999999834108</v>
      </c>
      <c r="H21" s="99">
        <f t="shared" si="13"/>
        <v>0.10370370370451464</v>
      </c>
      <c r="I21" s="100">
        <f t="shared" si="14"/>
        <v>0.9946657577295744</v>
      </c>
      <c r="J21" s="101">
        <f t="shared" si="15"/>
        <v>217.15837538205113</v>
      </c>
      <c r="K21" s="90"/>
      <c r="L21" s="90"/>
      <c r="M21" s="90"/>
      <c r="N21" s="85" t="s">
        <v>100</v>
      </c>
      <c r="O21" s="88">
        <v>13727.143</v>
      </c>
      <c r="P21" s="86">
        <f t="shared" si="16"/>
        <v>0.09399999999914144</v>
      </c>
      <c r="Q21" s="98">
        <f t="shared" si="17"/>
        <v>1879.9999999828287</v>
      </c>
      <c r="R21" s="88">
        <v>4621.8674</v>
      </c>
      <c r="S21" s="86">
        <f t="shared" si="18"/>
        <v>0.011700000000018917</v>
      </c>
      <c r="T21" s="98">
        <f t="shared" si="19"/>
        <v>234.00000000037835</v>
      </c>
      <c r="U21" s="99">
        <f t="shared" si="20"/>
        <v>0.12446808510772107</v>
      </c>
      <c r="V21" s="100">
        <f t="shared" si="21"/>
        <v>0.9923427057599804</v>
      </c>
      <c r="W21" s="101">
        <f t="shared" si="22"/>
        <v>1894.5067959592052</v>
      </c>
      <c r="X21" s="90"/>
      <c r="Y21" s="90"/>
      <c r="Z21" s="90"/>
      <c r="AA21" s="85" t="s">
        <v>100</v>
      </c>
      <c r="AB21" s="88">
        <v>14100.895</v>
      </c>
      <c r="AC21" s="86">
        <f t="shared" si="23"/>
        <v>0.1040000000011787</v>
      </c>
      <c r="AD21" s="98">
        <f t="shared" si="24"/>
        <v>2080.000000023574</v>
      </c>
      <c r="AE21" s="178">
        <v>5539.4876</v>
      </c>
      <c r="AF21" s="86">
        <f t="shared" si="25"/>
        <v>0.02010000000063883</v>
      </c>
      <c r="AG21" s="98">
        <f t="shared" si="26"/>
        <v>402.0000000127766</v>
      </c>
      <c r="AH21" s="99">
        <f t="shared" si="27"/>
        <v>0.1932692307731829</v>
      </c>
      <c r="AI21" s="100">
        <f t="shared" si="28"/>
        <v>0.9818309481274707</v>
      </c>
      <c r="AJ21" s="101">
        <v>0</v>
      </c>
      <c r="AK21" s="90"/>
      <c r="AL21" s="90"/>
      <c r="AM21" s="90"/>
      <c r="AN21" s="85" t="s">
        <v>100</v>
      </c>
      <c r="AO21" s="92">
        <v>28980.148</v>
      </c>
      <c r="AP21" s="86">
        <f t="shared" si="29"/>
        <v>0.18100000000049477</v>
      </c>
      <c r="AQ21" s="98">
        <f t="shared" si="30"/>
        <v>1086.0000000029686</v>
      </c>
      <c r="AR21" s="92">
        <v>11600.2152</v>
      </c>
      <c r="AS21" s="86">
        <f t="shared" si="31"/>
        <v>0.04349999999976717</v>
      </c>
      <c r="AT21" s="98">
        <f t="shared" si="32"/>
        <v>260.999999998603</v>
      </c>
      <c r="AU21" s="99">
        <f t="shared" si="33"/>
        <v>0.24033149171076387</v>
      </c>
      <c r="AV21" s="100">
        <f t="shared" si="34"/>
        <v>0.9723141118469226</v>
      </c>
      <c r="AW21" s="101">
        <v>0</v>
      </c>
      <c r="AX21" s="90"/>
      <c r="AY21" s="90"/>
      <c r="AZ21" s="90"/>
      <c r="BA21" s="85" t="s">
        <v>100</v>
      </c>
      <c r="BB21" s="88">
        <v>5892.051</v>
      </c>
      <c r="BC21" s="86">
        <f t="shared" si="35"/>
        <v>0.056000000000494765</v>
      </c>
      <c r="BD21" s="98">
        <f t="shared" si="36"/>
        <v>448.0000000039581</v>
      </c>
      <c r="BE21" s="88">
        <v>2091.1781</v>
      </c>
      <c r="BF21" s="86">
        <f t="shared" si="37"/>
        <v>0.009399999999914144</v>
      </c>
      <c r="BG21" s="98">
        <f t="shared" si="38"/>
        <v>75.19999999931315</v>
      </c>
      <c r="BH21" s="99">
        <f t="shared" si="39"/>
        <v>0.16785714285412667</v>
      </c>
      <c r="BI21" s="100">
        <f t="shared" si="40"/>
        <v>0.9862028757297466</v>
      </c>
      <c r="BJ21" s="101">
        <f t="shared" si="0"/>
        <v>454.26758634470406</v>
      </c>
      <c r="BK21" s="90"/>
      <c r="BL21" s="90"/>
      <c r="BM21" s="91"/>
      <c r="BN21" s="85" t="s">
        <v>100</v>
      </c>
      <c r="BO21" s="88">
        <v>3632.99</v>
      </c>
      <c r="BP21" s="86">
        <f t="shared" si="41"/>
        <v>0.04499999999961801</v>
      </c>
      <c r="BQ21" s="98">
        <f t="shared" si="42"/>
        <v>89.99999999923602</v>
      </c>
      <c r="BR21" s="88">
        <v>898.7868</v>
      </c>
      <c r="BS21" s="86">
        <f t="shared" si="43"/>
        <v>0.00479999999993197</v>
      </c>
      <c r="BT21" s="98">
        <f t="shared" si="44"/>
        <v>9.59999999986394</v>
      </c>
      <c r="BU21" s="99">
        <f t="shared" si="45"/>
        <v>0.10666666666606034</v>
      </c>
      <c r="BV21" s="100">
        <f t="shared" si="46"/>
        <v>0.9943592005519923</v>
      </c>
      <c r="BW21" s="101">
        <f t="shared" si="1"/>
        <v>90.51055187026468</v>
      </c>
      <c r="BX21" s="90"/>
      <c r="BY21" s="90"/>
      <c r="BZ21" s="90"/>
      <c r="CA21" s="85" t="s">
        <v>100</v>
      </c>
      <c r="CB21" s="92">
        <v>12503.13</v>
      </c>
      <c r="CC21" s="86">
        <f t="shared" si="47"/>
        <v>0.03600000000005821</v>
      </c>
      <c r="CD21" s="98">
        <f t="shared" si="48"/>
        <v>288.00000000046566</v>
      </c>
      <c r="CE21" s="88">
        <v>3551.4176</v>
      </c>
      <c r="CF21" s="86">
        <f t="shared" si="49"/>
        <v>0.015100000000074942</v>
      </c>
      <c r="CG21" s="98">
        <f t="shared" si="50"/>
        <v>120.80000000059954</v>
      </c>
      <c r="CH21" s="99">
        <f t="shared" si="51"/>
        <v>0.419444444445848</v>
      </c>
      <c r="CI21" s="100">
        <f t="shared" si="52"/>
        <v>0.9221649097704836</v>
      </c>
      <c r="CJ21" s="101">
        <f t="shared" si="2"/>
        <v>312.3085653651098</v>
      </c>
      <c r="CK21" s="90"/>
      <c r="CL21" s="90"/>
      <c r="CM21" s="90"/>
      <c r="CN21" s="85" t="s">
        <v>100</v>
      </c>
      <c r="CO21" s="92">
        <v>16232.334</v>
      </c>
      <c r="CP21" s="86">
        <f t="shared" si="53"/>
        <v>0.21300000000155705</v>
      </c>
      <c r="CQ21" s="98">
        <f t="shared" si="54"/>
        <v>1704.0000000124564</v>
      </c>
      <c r="CR21" s="92">
        <v>5997.2892</v>
      </c>
      <c r="CS21" s="86">
        <f t="shared" si="55"/>
        <v>0.12070000000039727</v>
      </c>
      <c r="CT21" s="98">
        <f t="shared" si="3"/>
        <v>965.6000000031781</v>
      </c>
      <c r="CU21" s="99">
        <f t="shared" si="56"/>
        <v>0.5666666666643894</v>
      </c>
      <c r="CV21" s="100">
        <f t="shared" si="57"/>
        <v>0.8700221858494622</v>
      </c>
      <c r="CW21" s="101">
        <f t="shared" si="4"/>
        <v>1958.5707442031776</v>
      </c>
      <c r="CX21" s="90"/>
      <c r="CY21" s="90"/>
      <c r="CZ21" s="90"/>
      <c r="DA21" s="85" t="s">
        <v>100</v>
      </c>
      <c r="DB21" s="92">
        <v>4768.894</v>
      </c>
      <c r="DC21" s="86">
        <f t="shared" si="58"/>
        <v>0.04399999999986903</v>
      </c>
      <c r="DD21" s="98">
        <f t="shared" si="59"/>
        <v>351.99999999895226</v>
      </c>
      <c r="DE21" s="88">
        <v>1771.2096</v>
      </c>
      <c r="DF21" s="86">
        <f t="shared" si="60"/>
        <v>0.01089999999999236</v>
      </c>
      <c r="DG21" s="98">
        <f t="shared" si="61"/>
        <v>87.19999999993888</v>
      </c>
      <c r="DH21" s="99">
        <f t="shared" si="62"/>
        <v>0.24772727272783646</v>
      </c>
      <c r="DI21" s="100">
        <f t="shared" si="63"/>
        <v>0.9706593475126412</v>
      </c>
      <c r="DJ21" s="101">
        <f t="shared" si="64"/>
        <v>362.64009706491606</v>
      </c>
      <c r="DK21" s="90"/>
      <c r="DL21" s="90"/>
      <c r="DM21" s="90"/>
      <c r="DN21" s="85" t="s">
        <v>100</v>
      </c>
      <c r="DO21" s="92">
        <v>2825.148</v>
      </c>
      <c r="DP21" s="86">
        <f t="shared" si="65"/>
        <v>0.15000000000009095</v>
      </c>
      <c r="DQ21" s="98">
        <f t="shared" si="66"/>
        <v>1200.0000000007276</v>
      </c>
      <c r="DR21" s="92">
        <v>939.9634</v>
      </c>
      <c r="DS21" s="86">
        <f t="shared" si="67"/>
        <v>0.0625</v>
      </c>
      <c r="DT21" s="98">
        <f t="shared" si="68"/>
        <v>500</v>
      </c>
      <c r="DU21" s="99">
        <f t="shared" si="69"/>
        <v>0.41666666666641405</v>
      </c>
      <c r="DV21" s="100">
        <f t="shared" si="70"/>
        <v>0.9230769230770058</v>
      </c>
      <c r="DW21" s="103">
        <f t="shared" si="71"/>
        <v>1300.0000000006717</v>
      </c>
      <c r="DX21" s="90"/>
      <c r="DY21" s="90"/>
      <c r="DZ21" s="90"/>
      <c r="EA21" s="85" t="s">
        <v>100</v>
      </c>
      <c r="EB21" s="92">
        <v>17471.629</v>
      </c>
      <c r="EC21" s="86">
        <f t="shared" si="72"/>
        <v>0.1430000000000291</v>
      </c>
      <c r="ED21" s="98">
        <f t="shared" si="73"/>
        <v>1144.0000000002328</v>
      </c>
      <c r="EE21" s="88">
        <v>10619.0729</v>
      </c>
      <c r="EF21" s="86">
        <f t="shared" si="74"/>
        <v>0.0635999999994965</v>
      </c>
      <c r="EG21" s="98">
        <f t="shared" si="75"/>
        <v>508.79999999597203</v>
      </c>
      <c r="EH21" s="99">
        <f t="shared" si="76"/>
        <v>0.4447552447516333</v>
      </c>
      <c r="EI21" s="100">
        <f t="shared" si="77"/>
        <v>0.9137061231585508</v>
      </c>
      <c r="EJ21" s="103">
        <f t="shared" si="78"/>
        <v>1252.0437053060225</v>
      </c>
      <c r="EK21" s="90"/>
      <c r="EL21" s="90"/>
      <c r="EM21" s="90"/>
      <c r="EN21" s="85" t="s">
        <v>100</v>
      </c>
      <c r="EO21" s="92">
        <v>5305.283</v>
      </c>
      <c r="EP21" s="86">
        <f t="shared" si="79"/>
        <v>0.05200000000058935</v>
      </c>
      <c r="EQ21" s="103">
        <f aca="true" t="shared" si="125" ref="EQ21:EQ42">EP21*1500</f>
        <v>78.00000000088403</v>
      </c>
      <c r="ER21" s="92">
        <v>3881.7797</v>
      </c>
      <c r="ES21" s="86">
        <f t="shared" si="80"/>
        <v>0.04500000000007276</v>
      </c>
      <c r="ET21" s="104">
        <f t="shared" si="81"/>
        <v>67.50000000010914</v>
      </c>
      <c r="EU21" s="99">
        <f t="shared" si="82"/>
        <v>0.8653846153762066</v>
      </c>
      <c r="EV21" s="100">
        <f t="shared" si="83"/>
        <v>0.7561686824659233</v>
      </c>
      <c r="EW21" s="103">
        <f t="shared" si="84"/>
        <v>103.15158748246506</v>
      </c>
      <c r="EX21" s="90"/>
      <c r="EY21" s="90"/>
      <c r="EZ21" s="90"/>
      <c r="FA21" s="85" t="s">
        <v>100</v>
      </c>
      <c r="FB21" s="92">
        <v>11568.64</v>
      </c>
      <c r="FC21" s="86">
        <f t="shared" si="85"/>
        <v>0.08499999999912689</v>
      </c>
      <c r="FD21" s="105">
        <f t="shared" si="86"/>
        <v>339.99999999650754</v>
      </c>
      <c r="FE21" s="92">
        <v>4037.1543</v>
      </c>
      <c r="FF21" s="86">
        <f t="shared" si="87"/>
        <v>0.03670000000010987</v>
      </c>
      <c r="FG21" s="104">
        <f t="shared" si="88"/>
        <v>146.80000000043947</v>
      </c>
      <c r="FH21" s="99">
        <f t="shared" si="89"/>
        <v>0.4317647058880806</v>
      </c>
      <c r="FI21" s="100">
        <f t="shared" si="90"/>
        <v>0.9180802209458214</v>
      </c>
      <c r="FJ21" s="104">
        <f t="shared" si="91"/>
        <v>3672.320883783286</v>
      </c>
      <c r="FK21" s="90"/>
      <c r="FL21" s="90"/>
      <c r="FM21" s="90"/>
      <c r="FN21" s="85" t="s">
        <v>100</v>
      </c>
      <c r="FO21" s="88">
        <v>7265.6</v>
      </c>
      <c r="FP21" s="86">
        <f t="shared" si="92"/>
        <v>0.05900000000019645</v>
      </c>
      <c r="FQ21" s="105">
        <f t="shared" si="93"/>
        <v>236.0000000007858</v>
      </c>
      <c r="FR21" s="92">
        <v>2991.161</v>
      </c>
      <c r="FS21" s="86">
        <f t="shared" si="94"/>
        <v>0.020500000000083674</v>
      </c>
      <c r="FT21" s="105">
        <f t="shared" si="95"/>
        <v>82.0000000003347</v>
      </c>
      <c r="FU21" s="99">
        <f t="shared" si="96"/>
        <v>0.3474576271189053</v>
      </c>
      <c r="FV21" s="100">
        <f t="shared" si="97"/>
        <v>0.944604740612877</v>
      </c>
      <c r="FW21" s="103">
        <f t="shared" si="98"/>
        <v>249.8399487680579</v>
      </c>
      <c r="FX21" s="90"/>
      <c r="FY21" s="90"/>
      <c r="FZ21" s="90"/>
      <c r="GA21" s="85" t="s">
        <v>100</v>
      </c>
      <c r="GB21" s="88">
        <v>294.428</v>
      </c>
      <c r="GC21" s="86">
        <f t="shared" si="99"/>
        <v>0.011000000000024102</v>
      </c>
      <c r="GD21" s="98">
        <f t="shared" si="100"/>
        <v>44.000000000096406</v>
      </c>
      <c r="GE21" s="88">
        <v>135.0236</v>
      </c>
      <c r="GF21" s="86">
        <f t="shared" si="101"/>
        <v>0.0018999999999778083</v>
      </c>
      <c r="GG21" s="98">
        <f t="shared" si="102"/>
        <v>7.599999999911233</v>
      </c>
      <c r="GH21" s="99">
        <f t="shared" si="103"/>
        <v>0.17272727272487684</v>
      </c>
      <c r="GI21" s="100">
        <f t="shared" si="104"/>
        <v>0.9854083480422922</v>
      </c>
      <c r="GJ21" s="103">
        <f t="shared" si="5"/>
        <v>44.65153972717105</v>
      </c>
      <c r="GK21" s="90"/>
      <c r="GL21" s="90"/>
      <c r="GM21" s="90"/>
      <c r="GN21" s="85" t="s">
        <v>100</v>
      </c>
      <c r="GO21" s="88">
        <v>8744.356</v>
      </c>
      <c r="GP21" s="86">
        <f t="shared" si="105"/>
        <v>0.06699999999909778</v>
      </c>
      <c r="GQ21" s="98">
        <f t="shared" si="106"/>
        <v>200.99999999729334</v>
      </c>
      <c r="GR21" s="88">
        <v>3374.6042</v>
      </c>
      <c r="GS21" s="86">
        <f aca="true" t="shared" si="126" ref="GS21:GS42">SUM(GR21-GR20)</f>
        <v>0.013100000000122236</v>
      </c>
      <c r="GT21" s="98">
        <f aca="true" t="shared" si="127" ref="GT21:GT42">GS21*3000</f>
        <v>39.30000000036671</v>
      </c>
      <c r="GU21" s="99">
        <f t="shared" si="107"/>
        <v>0.1955223880641588</v>
      </c>
      <c r="GV21" s="100">
        <f t="shared" si="108"/>
        <v>0.9814166493922672</v>
      </c>
      <c r="GW21" s="101">
        <v>0</v>
      </c>
      <c r="GX21" s="90"/>
      <c r="GY21" s="90"/>
      <c r="GZ21" s="90"/>
      <c r="HA21" s="85" t="s">
        <v>100</v>
      </c>
      <c r="HB21" s="88">
        <v>5623.753</v>
      </c>
      <c r="HC21" s="86">
        <f t="shared" si="6"/>
        <v>0.11299999999937427</v>
      </c>
      <c r="HD21" s="98">
        <f t="shared" si="109"/>
        <v>903.9999999949941</v>
      </c>
      <c r="HE21" s="88">
        <v>2497.4563</v>
      </c>
      <c r="HF21" s="86">
        <f t="shared" si="110"/>
        <v>0.03389999999990323</v>
      </c>
      <c r="HG21" s="98">
        <f t="shared" si="111"/>
        <v>271.19999999922584</v>
      </c>
      <c r="HH21" s="99">
        <f t="shared" si="112"/>
        <v>0.30000000000080485</v>
      </c>
      <c r="HI21" s="100">
        <f t="shared" si="113"/>
        <v>0.9578262852209393</v>
      </c>
      <c r="HJ21" s="103">
        <f t="shared" si="7"/>
        <v>943.8037084004965</v>
      </c>
      <c r="HK21" s="90"/>
      <c r="HL21" s="90"/>
      <c r="HM21" s="90"/>
      <c r="HN21" s="85" t="s">
        <v>100</v>
      </c>
      <c r="HO21" s="88">
        <v>9509.3942</v>
      </c>
      <c r="HP21" s="86">
        <f t="shared" si="114"/>
        <v>0.1702000000004773</v>
      </c>
      <c r="HQ21" s="98">
        <f t="shared" si="115"/>
        <v>1361.6000000038184</v>
      </c>
      <c r="HR21" s="88">
        <v>4722.5077</v>
      </c>
      <c r="HS21" s="86">
        <f t="shared" si="116"/>
        <v>0.0929999999998472</v>
      </c>
      <c r="HT21" s="98">
        <f t="shared" si="117"/>
        <v>743.9999999987776</v>
      </c>
      <c r="HU21" s="99">
        <f t="shared" si="118"/>
        <v>0.5464159811961599</v>
      </c>
      <c r="HV21" s="100">
        <f t="shared" si="119"/>
        <v>0.8775406561125072</v>
      </c>
      <c r="HW21" s="103">
        <f t="shared" si="8"/>
        <v>1551.6090229205872</v>
      </c>
      <c r="HX21" s="90"/>
      <c r="HY21" s="90"/>
      <c r="HZ21" s="90"/>
      <c r="IA21" s="85" t="s">
        <v>100</v>
      </c>
      <c r="IB21" s="93">
        <f t="shared" si="120"/>
        <v>13652.600000016491</v>
      </c>
      <c r="IC21" s="93">
        <f t="shared" si="121"/>
        <v>4545.000000009622</v>
      </c>
      <c r="ID21" s="106">
        <f t="shared" si="122"/>
        <v>0.3329036227534779</v>
      </c>
      <c r="IE21" s="100">
        <f t="shared" si="123"/>
        <v>0.9488055406198608</v>
      </c>
      <c r="IF21" s="101">
        <f t="shared" si="9"/>
        <v>14389.249867888799</v>
      </c>
      <c r="IG21" s="222">
        <v>1575</v>
      </c>
      <c r="IH21" s="223"/>
      <c r="IJ21" s="59">
        <v>1</v>
      </c>
      <c r="IK21" s="173" t="s">
        <v>101</v>
      </c>
      <c r="IL21" s="152">
        <v>21</v>
      </c>
      <c r="IM21" s="152">
        <v>1575</v>
      </c>
      <c r="IN21" s="152"/>
      <c r="IO21" s="152">
        <v>37</v>
      </c>
      <c r="IP21" s="152"/>
      <c r="IQ21" s="152">
        <v>2775</v>
      </c>
      <c r="IR21" s="2"/>
    </row>
    <row r="22" spans="1:252" ht="15">
      <c r="A22" s="85" t="s">
        <v>102</v>
      </c>
      <c r="B22" s="88">
        <v>3165.061</v>
      </c>
      <c r="C22" s="86">
        <f t="shared" si="10"/>
        <v>0.03300000000035652</v>
      </c>
      <c r="D22" s="98">
        <f t="shared" si="11"/>
        <v>264.0000000028522</v>
      </c>
      <c r="E22" s="88">
        <v>1446.0915</v>
      </c>
      <c r="F22" s="102">
        <f t="shared" si="124"/>
        <v>0.0027000000000043656</v>
      </c>
      <c r="G22" s="98">
        <f t="shared" si="12"/>
        <v>21.600000000034925</v>
      </c>
      <c r="H22" s="99">
        <f t="shared" si="13"/>
        <v>0.08181818181743017</v>
      </c>
      <c r="I22" s="100">
        <f t="shared" si="14"/>
        <v>0.996669604054981</v>
      </c>
      <c r="J22" s="101">
        <f t="shared" si="15"/>
        <v>264.8821624826924</v>
      </c>
      <c r="K22" s="90"/>
      <c r="L22" s="90"/>
      <c r="M22" s="90"/>
      <c r="N22" s="85" t="s">
        <v>102</v>
      </c>
      <c r="O22" s="88">
        <v>13727.243</v>
      </c>
      <c r="P22" s="86">
        <f t="shared" si="16"/>
        <v>0.1000000000003638</v>
      </c>
      <c r="Q22" s="98">
        <f t="shared" si="17"/>
        <v>2000.000000007276</v>
      </c>
      <c r="R22" s="88">
        <v>4621.8805</v>
      </c>
      <c r="S22" s="86">
        <f t="shared" si="18"/>
        <v>0.013100000000122236</v>
      </c>
      <c r="T22" s="98">
        <f t="shared" si="19"/>
        <v>262.0000000024447</v>
      </c>
      <c r="U22" s="99">
        <f t="shared" si="20"/>
        <v>0.1310000000007458</v>
      </c>
      <c r="V22" s="100">
        <f t="shared" si="21"/>
        <v>0.9915283814771034</v>
      </c>
      <c r="W22" s="101">
        <f t="shared" si="22"/>
        <v>2017.0880000709897</v>
      </c>
      <c r="X22" s="90"/>
      <c r="Y22" s="90"/>
      <c r="Z22" s="90"/>
      <c r="AA22" s="85" t="s">
        <v>102</v>
      </c>
      <c r="AB22" s="88">
        <v>14101.008</v>
      </c>
      <c r="AC22" s="86">
        <f t="shared" si="23"/>
        <v>0.11299999999937427</v>
      </c>
      <c r="AD22" s="98">
        <f t="shared" si="24"/>
        <v>2259.9999999874854</v>
      </c>
      <c r="AE22" s="178">
        <v>5539.5066</v>
      </c>
      <c r="AF22" s="86">
        <f t="shared" si="25"/>
        <v>0.018999999999323336</v>
      </c>
      <c r="AG22" s="98">
        <f t="shared" si="26"/>
        <v>379.9999999864667</v>
      </c>
      <c r="AH22" s="99">
        <f t="shared" si="27"/>
        <v>0.16814159291529687</v>
      </c>
      <c r="AI22" s="100">
        <f t="shared" si="28"/>
        <v>0.9861570423169329</v>
      </c>
      <c r="AJ22" s="101">
        <v>0</v>
      </c>
      <c r="AK22" s="90"/>
      <c r="AL22" s="90"/>
      <c r="AM22" s="90"/>
      <c r="AN22" s="85" t="s">
        <v>102</v>
      </c>
      <c r="AO22" s="92">
        <v>28980.336</v>
      </c>
      <c r="AP22" s="86">
        <f t="shared" si="29"/>
        <v>0.18799999999828287</v>
      </c>
      <c r="AQ22" s="98">
        <f t="shared" si="30"/>
        <v>1127.9999999896972</v>
      </c>
      <c r="AR22" s="92">
        <v>11600.2584</v>
      </c>
      <c r="AS22" s="86">
        <f t="shared" si="31"/>
        <v>0.04320000000006985</v>
      </c>
      <c r="AT22" s="98">
        <f t="shared" si="32"/>
        <v>259.2000000004191</v>
      </c>
      <c r="AU22" s="99">
        <f t="shared" si="33"/>
        <v>0.22978723404502352</v>
      </c>
      <c r="AV22" s="100">
        <f t="shared" si="34"/>
        <v>0.9746004637173973</v>
      </c>
      <c r="AW22" s="101">
        <v>0</v>
      </c>
      <c r="AX22" s="90"/>
      <c r="AY22" s="90"/>
      <c r="AZ22" s="90"/>
      <c r="BA22" s="85" t="s">
        <v>102</v>
      </c>
      <c r="BB22" s="88">
        <v>5892.102</v>
      </c>
      <c r="BC22" s="86">
        <f t="shared" si="35"/>
        <v>0.05099999999947613</v>
      </c>
      <c r="BD22" s="98">
        <f t="shared" si="36"/>
        <v>407.99999999580905</v>
      </c>
      <c r="BE22" s="88">
        <v>2091.186</v>
      </c>
      <c r="BF22" s="86">
        <f t="shared" si="37"/>
        <v>0.0079000000000633</v>
      </c>
      <c r="BG22" s="98">
        <f t="shared" si="38"/>
        <v>63.20000000050641</v>
      </c>
      <c r="BH22" s="99">
        <f t="shared" si="39"/>
        <v>0.15490196078714608</v>
      </c>
      <c r="BI22" s="100">
        <f t="shared" si="40"/>
        <v>0.9882143660265396</v>
      </c>
      <c r="BJ22" s="101">
        <f t="shared" si="0"/>
        <v>412.86588621081813</v>
      </c>
      <c r="BK22" s="90"/>
      <c r="BL22" s="90"/>
      <c r="BM22" s="91"/>
      <c r="BN22" s="85" t="s">
        <v>102</v>
      </c>
      <c r="BO22" s="88">
        <v>3633.031</v>
      </c>
      <c r="BP22" s="86">
        <f t="shared" si="41"/>
        <v>0.04100000000016735</v>
      </c>
      <c r="BQ22" s="98">
        <f t="shared" si="42"/>
        <v>82.0000000003347</v>
      </c>
      <c r="BR22" s="88">
        <v>898.791</v>
      </c>
      <c r="BS22" s="86">
        <f t="shared" si="43"/>
        <v>0.004200000000082582</v>
      </c>
      <c r="BT22" s="98">
        <f t="shared" si="44"/>
        <v>8.400000000165164</v>
      </c>
      <c r="BU22" s="99">
        <f t="shared" si="45"/>
        <v>0.10243902439183998</v>
      </c>
      <c r="BV22" s="100">
        <f t="shared" si="46"/>
        <v>0.9947940598881336</v>
      </c>
      <c r="BW22" s="101">
        <f t="shared" si="1"/>
        <v>82.42912106808895</v>
      </c>
      <c r="BX22" s="90"/>
      <c r="BY22" s="90"/>
      <c r="BZ22" s="90"/>
      <c r="CA22" s="85" t="s">
        <v>102</v>
      </c>
      <c r="CB22" s="92">
        <v>12503.165</v>
      </c>
      <c r="CC22" s="86">
        <f t="shared" si="47"/>
        <v>0.03500000000167347</v>
      </c>
      <c r="CD22" s="98">
        <f t="shared" si="48"/>
        <v>280.00000001338776</v>
      </c>
      <c r="CE22" s="88">
        <v>3551.4298</v>
      </c>
      <c r="CF22" s="86">
        <f t="shared" si="49"/>
        <v>0.012199999999666034</v>
      </c>
      <c r="CG22" s="98">
        <f t="shared" si="50"/>
        <v>97.59999999732827</v>
      </c>
      <c r="CH22" s="99">
        <f t="shared" si="51"/>
        <v>0.3485714285452203</v>
      </c>
      <c r="CI22" s="100">
        <f t="shared" si="52"/>
        <v>0.9442782052153205</v>
      </c>
      <c r="CJ22" s="101">
        <f t="shared" si="2"/>
        <v>296.5227815986077</v>
      </c>
      <c r="CK22" s="90"/>
      <c r="CL22" s="90"/>
      <c r="CM22" s="90"/>
      <c r="CN22" s="85" t="s">
        <v>102</v>
      </c>
      <c r="CO22" s="92">
        <v>16232.523</v>
      </c>
      <c r="CP22" s="86">
        <f t="shared" si="53"/>
        <v>0.1889999999984866</v>
      </c>
      <c r="CQ22" s="98">
        <f t="shared" si="54"/>
        <v>1511.9999999878928</v>
      </c>
      <c r="CR22" s="92">
        <v>5997.4119</v>
      </c>
      <c r="CS22" s="86">
        <f t="shared" si="55"/>
        <v>0.12269999999989523</v>
      </c>
      <c r="CT22" s="98">
        <f t="shared" si="3"/>
        <v>981.5999999991618</v>
      </c>
      <c r="CU22" s="99">
        <f t="shared" si="56"/>
        <v>0.6492063492109933</v>
      </c>
      <c r="CV22" s="100">
        <f t="shared" si="57"/>
        <v>0.838747659545972</v>
      </c>
      <c r="CW22" s="101">
        <f t="shared" si="4"/>
        <v>1802.687593556283</v>
      </c>
      <c r="CX22" s="90"/>
      <c r="CY22" s="90"/>
      <c r="CZ22" s="90"/>
      <c r="DA22" s="85" t="s">
        <v>102</v>
      </c>
      <c r="DB22" s="92">
        <v>4768.936</v>
      </c>
      <c r="DC22" s="86">
        <f t="shared" si="58"/>
        <v>0.04199999999946158</v>
      </c>
      <c r="DD22" s="98">
        <f t="shared" si="59"/>
        <v>335.99999999569263</v>
      </c>
      <c r="DE22" s="88">
        <v>1771.22</v>
      </c>
      <c r="DF22" s="86">
        <f t="shared" si="60"/>
        <v>0.01040000000011787</v>
      </c>
      <c r="DG22" s="98">
        <f t="shared" si="61"/>
        <v>83.20000000094296</v>
      </c>
      <c r="DH22" s="99">
        <f t="shared" si="62"/>
        <v>0.24761904762502843</v>
      </c>
      <c r="DI22" s="100">
        <f t="shared" si="63"/>
        <v>0.9706838620628032</v>
      </c>
      <c r="DJ22" s="101">
        <f t="shared" si="64"/>
        <v>346.1477141297662</v>
      </c>
      <c r="DK22" s="90"/>
      <c r="DL22" s="90"/>
      <c r="DM22" s="90"/>
      <c r="DN22" s="85" t="s">
        <v>102</v>
      </c>
      <c r="DO22" s="92">
        <v>2825.2844</v>
      </c>
      <c r="DP22" s="86">
        <f t="shared" si="65"/>
        <v>0.13639999999986685</v>
      </c>
      <c r="DQ22" s="98">
        <f t="shared" si="66"/>
        <v>1091.1999999989348</v>
      </c>
      <c r="DR22" s="92">
        <v>940.0326</v>
      </c>
      <c r="DS22" s="86">
        <f t="shared" si="67"/>
        <v>0.06920000000002346</v>
      </c>
      <c r="DT22" s="98">
        <f t="shared" si="68"/>
        <v>553.6000000001877</v>
      </c>
      <c r="DU22" s="99">
        <f t="shared" si="69"/>
        <v>0.5073313782997875</v>
      </c>
      <c r="DV22" s="100">
        <f t="shared" si="70"/>
        <v>0.8917966578664991</v>
      </c>
      <c r="DW22" s="103">
        <f t="shared" si="71"/>
        <v>1223.5973193816187</v>
      </c>
      <c r="DX22" s="90"/>
      <c r="DY22" s="90"/>
      <c r="DZ22" s="90"/>
      <c r="EA22" s="85" t="s">
        <v>102</v>
      </c>
      <c r="EB22" s="92">
        <v>17471.782</v>
      </c>
      <c r="EC22" s="86">
        <f t="shared" si="72"/>
        <v>0.1529999999984284</v>
      </c>
      <c r="ED22" s="98">
        <f t="shared" si="73"/>
        <v>1223.9999999874271</v>
      </c>
      <c r="EE22" s="88">
        <v>10619.1363</v>
      </c>
      <c r="EF22" s="86">
        <f t="shared" si="74"/>
        <v>0.06340000000091095</v>
      </c>
      <c r="EG22" s="98">
        <f t="shared" si="75"/>
        <v>507.2000000072876</v>
      </c>
      <c r="EH22" s="99">
        <f t="shared" si="76"/>
        <v>0.4143790849775307</v>
      </c>
      <c r="EI22" s="100">
        <f t="shared" si="77"/>
        <v>0.9238254600298984</v>
      </c>
      <c r="EJ22" s="103">
        <f t="shared" si="78"/>
        <v>1324.9255979022423</v>
      </c>
      <c r="EK22" s="90"/>
      <c r="EL22" s="90"/>
      <c r="EM22" s="90"/>
      <c r="EN22" s="85" t="s">
        <v>102</v>
      </c>
      <c r="EO22" s="92">
        <v>5305.336</v>
      </c>
      <c r="EP22" s="86">
        <f t="shared" si="79"/>
        <v>0.052999999999883585</v>
      </c>
      <c r="EQ22" s="103">
        <f t="shared" si="125"/>
        <v>79.49999999982538</v>
      </c>
      <c r="ER22" s="92">
        <v>3881.8183</v>
      </c>
      <c r="ES22" s="86">
        <f t="shared" si="80"/>
        <v>0.0385999999998603</v>
      </c>
      <c r="ET22" s="104">
        <f t="shared" si="81"/>
        <v>57.89999999979045</v>
      </c>
      <c r="EU22" s="99">
        <f t="shared" si="82"/>
        <v>0.7283018867914167</v>
      </c>
      <c r="EV22" s="100">
        <f t="shared" si="83"/>
        <v>0.8083401814406782</v>
      </c>
      <c r="EW22" s="103">
        <f t="shared" si="84"/>
        <v>98.34968225646675</v>
      </c>
      <c r="EX22" s="90"/>
      <c r="EY22" s="90"/>
      <c r="EZ22" s="90"/>
      <c r="FA22" s="85" t="s">
        <v>102</v>
      </c>
      <c r="FB22" s="92">
        <v>11568.723</v>
      </c>
      <c r="FC22" s="86">
        <f t="shared" si="85"/>
        <v>0.08300000000053842</v>
      </c>
      <c r="FD22" s="105">
        <f t="shared" si="86"/>
        <v>332.0000000021537</v>
      </c>
      <c r="FE22" s="92">
        <v>4037.1864</v>
      </c>
      <c r="FF22" s="86">
        <f t="shared" si="87"/>
        <v>0.03209999999990032</v>
      </c>
      <c r="FG22" s="104">
        <f t="shared" si="88"/>
        <v>128.39999999960128</v>
      </c>
      <c r="FH22" s="99">
        <f t="shared" si="89"/>
        <v>0.3867469879480974</v>
      </c>
      <c r="FI22" s="100">
        <f t="shared" si="90"/>
        <v>0.932677883618244</v>
      </c>
      <c r="FJ22" s="104">
        <f t="shared" si="91"/>
        <v>3730.711534472976</v>
      </c>
      <c r="FK22" s="90"/>
      <c r="FL22" s="90"/>
      <c r="FM22" s="90"/>
      <c r="FN22" s="85" t="s">
        <v>102</v>
      </c>
      <c r="FO22" s="88">
        <v>7265.659</v>
      </c>
      <c r="FP22" s="86">
        <f t="shared" si="92"/>
        <v>0.058999999999286956</v>
      </c>
      <c r="FQ22" s="105">
        <f t="shared" si="93"/>
        <v>235.99999999714782</v>
      </c>
      <c r="FR22" s="92">
        <v>2991.1798</v>
      </c>
      <c r="FS22" s="86">
        <f t="shared" si="94"/>
        <v>0.018799999999828287</v>
      </c>
      <c r="FT22" s="105">
        <f t="shared" si="95"/>
        <v>75.19999999931315</v>
      </c>
      <c r="FU22" s="99">
        <f t="shared" si="96"/>
        <v>0.3186440677975508</v>
      </c>
      <c r="FV22" s="100">
        <f t="shared" si="97"/>
        <v>0.9527984421838275</v>
      </c>
      <c r="FW22" s="103">
        <f t="shared" si="98"/>
        <v>247.69142092238573</v>
      </c>
      <c r="FX22" s="90"/>
      <c r="FY22" s="90"/>
      <c r="FZ22" s="90"/>
      <c r="GA22" s="85" t="s">
        <v>102</v>
      </c>
      <c r="GB22" s="88">
        <v>294.438</v>
      </c>
      <c r="GC22" s="86">
        <f t="shared" si="99"/>
        <v>0.009999999999990905</v>
      </c>
      <c r="GD22" s="98">
        <f t="shared" si="100"/>
        <v>39.99999999996362</v>
      </c>
      <c r="GE22" s="88">
        <v>135.025</v>
      </c>
      <c r="GF22" s="86">
        <f t="shared" si="101"/>
        <v>0.0014000000000180535</v>
      </c>
      <c r="GG22" s="98">
        <f t="shared" si="102"/>
        <v>5.600000000072214</v>
      </c>
      <c r="GH22" s="99">
        <f t="shared" si="103"/>
        <v>0.1400000000019327</v>
      </c>
      <c r="GI22" s="100">
        <f t="shared" si="104"/>
        <v>0.9903417466740674</v>
      </c>
      <c r="GJ22" s="103">
        <f t="shared" si="5"/>
        <v>40.390097796339866</v>
      </c>
      <c r="GK22" s="90"/>
      <c r="GL22" s="90"/>
      <c r="GM22" s="90"/>
      <c r="GN22" s="85" t="s">
        <v>102</v>
      </c>
      <c r="GO22" s="88">
        <v>8744.422</v>
      </c>
      <c r="GP22" s="86">
        <f t="shared" si="105"/>
        <v>0.06600000000071304</v>
      </c>
      <c r="GQ22" s="98">
        <f t="shared" si="106"/>
        <v>198.00000000213913</v>
      </c>
      <c r="GR22" s="88">
        <v>3374.6175</v>
      </c>
      <c r="GS22" s="86">
        <f t="shared" si="126"/>
        <v>0.013299999999617285</v>
      </c>
      <c r="GT22" s="98">
        <f t="shared" si="127"/>
        <v>39.899999998851854</v>
      </c>
      <c r="GU22" s="99">
        <f t="shared" si="107"/>
        <v>0.2015151515071757</v>
      </c>
      <c r="GV22" s="100">
        <f t="shared" si="108"/>
        <v>0.980294002213873</v>
      </c>
      <c r="GW22" s="101">
        <f>GQ22/GV22</f>
        <v>201.9802218058874</v>
      </c>
      <c r="GX22" s="90"/>
      <c r="GY22" s="90"/>
      <c r="GZ22" s="90"/>
      <c r="HA22" s="85" t="s">
        <v>102</v>
      </c>
      <c r="HB22" s="88">
        <v>5623.86</v>
      </c>
      <c r="HC22" s="86">
        <f t="shared" si="6"/>
        <v>0.1069999999999709</v>
      </c>
      <c r="HD22" s="98">
        <f t="shared" si="109"/>
        <v>855.9999999997672</v>
      </c>
      <c r="HE22" s="88">
        <v>2497.4883</v>
      </c>
      <c r="HF22" s="86">
        <f t="shared" si="110"/>
        <v>0.032000000000152795</v>
      </c>
      <c r="HG22" s="98">
        <f t="shared" si="111"/>
        <v>256.00000000122236</v>
      </c>
      <c r="HH22" s="99">
        <f t="shared" si="112"/>
        <v>0.299065420562257</v>
      </c>
      <c r="HI22" s="100">
        <f t="shared" si="113"/>
        <v>0.9580723718832181</v>
      </c>
      <c r="HJ22" s="103">
        <f t="shared" si="7"/>
        <v>893.4606874397033</v>
      </c>
      <c r="HK22" s="90"/>
      <c r="HL22" s="90"/>
      <c r="HM22" s="90"/>
      <c r="HN22" s="85" t="s">
        <v>102</v>
      </c>
      <c r="HO22" s="88">
        <v>9509.562</v>
      </c>
      <c r="HP22" s="86">
        <f t="shared" si="114"/>
        <v>0.16779999999926076</v>
      </c>
      <c r="HQ22" s="98">
        <f t="shared" si="115"/>
        <v>1342.399999994086</v>
      </c>
      <c r="HR22" s="88">
        <v>4722.5885</v>
      </c>
      <c r="HS22" s="86">
        <f t="shared" si="116"/>
        <v>0.08079999999972642</v>
      </c>
      <c r="HT22" s="98">
        <f t="shared" si="117"/>
        <v>646.3999999978114</v>
      </c>
      <c r="HU22" s="99">
        <f t="shared" si="118"/>
        <v>0.4815256257454254</v>
      </c>
      <c r="HV22" s="100">
        <f t="shared" si="119"/>
        <v>0.9009861230195402</v>
      </c>
      <c r="HW22" s="103">
        <f t="shared" si="8"/>
        <v>1489.9230584098273</v>
      </c>
      <c r="HX22" s="90"/>
      <c r="HY22" s="90"/>
      <c r="HZ22" s="90"/>
      <c r="IA22" s="85" t="s">
        <v>102</v>
      </c>
      <c r="IB22" s="93">
        <f t="shared" si="120"/>
        <v>13669.099999961873</v>
      </c>
      <c r="IC22" s="93">
        <f t="shared" si="121"/>
        <v>4426.999999991608</v>
      </c>
      <c r="ID22" s="106">
        <f t="shared" si="122"/>
        <v>0.32386916475875926</v>
      </c>
      <c r="IE22" s="100">
        <f t="shared" si="123"/>
        <v>0.9513498096979965</v>
      </c>
      <c r="IF22" s="101">
        <f t="shared" si="9"/>
        <v>14368.11135149235</v>
      </c>
      <c r="IG22" s="222">
        <v>1575</v>
      </c>
      <c r="IH22" s="223"/>
      <c r="IJ22" s="84">
        <v>2</v>
      </c>
      <c r="IK22" s="34" t="s">
        <v>103</v>
      </c>
      <c r="IL22" s="90"/>
      <c r="IM22" s="90"/>
      <c r="IN22" s="90"/>
      <c r="IO22" s="90"/>
      <c r="IP22" s="90"/>
      <c r="IQ22" s="90"/>
      <c r="IR22" s="2"/>
    </row>
    <row r="23" spans="1:252" ht="15">
      <c r="A23" s="85" t="s">
        <v>104</v>
      </c>
      <c r="B23" s="88">
        <v>3165.09</v>
      </c>
      <c r="C23" s="86">
        <f t="shared" si="10"/>
        <v>0.028999999999996362</v>
      </c>
      <c r="D23" s="98">
        <f t="shared" si="11"/>
        <v>231.9999999999709</v>
      </c>
      <c r="E23" s="88">
        <v>1446.0947</v>
      </c>
      <c r="F23" s="102">
        <f t="shared" si="124"/>
        <v>0.003200000000106229</v>
      </c>
      <c r="G23" s="98">
        <f t="shared" si="12"/>
        <v>25.600000000849832</v>
      </c>
      <c r="H23" s="99">
        <f t="shared" si="13"/>
        <v>0.1103448275898838</v>
      </c>
      <c r="I23" s="100">
        <f t="shared" si="14"/>
        <v>0.9939670467916708</v>
      </c>
      <c r="J23" s="101">
        <f t="shared" si="15"/>
        <v>233.40814038938316</v>
      </c>
      <c r="K23" s="90"/>
      <c r="L23" s="90"/>
      <c r="M23" s="90"/>
      <c r="N23" s="85" t="s">
        <v>104</v>
      </c>
      <c r="O23" s="88">
        <v>13727.346</v>
      </c>
      <c r="P23" s="86">
        <f t="shared" si="16"/>
        <v>0.10299999999915599</v>
      </c>
      <c r="Q23" s="98">
        <f t="shared" si="17"/>
        <v>2059.99999998312</v>
      </c>
      <c r="R23" s="88">
        <v>4621.8951</v>
      </c>
      <c r="S23" s="86">
        <f t="shared" si="18"/>
        <v>0.014599999999518332</v>
      </c>
      <c r="T23" s="98">
        <f t="shared" si="19"/>
        <v>291.99999999036663</v>
      </c>
      <c r="U23" s="99">
        <f t="shared" si="20"/>
        <v>0.1417475728120191</v>
      </c>
      <c r="V23" s="100">
        <f t="shared" si="21"/>
        <v>0.9901027105887767</v>
      </c>
      <c r="W23" s="101">
        <f t="shared" si="22"/>
        <v>2080.5922233644988</v>
      </c>
      <c r="X23" s="90"/>
      <c r="Y23" s="90"/>
      <c r="Z23" s="90"/>
      <c r="AA23" s="85" t="s">
        <v>104</v>
      </c>
      <c r="AB23" s="88">
        <v>14101.108</v>
      </c>
      <c r="AC23" s="86">
        <f t="shared" si="23"/>
        <v>0.1000000000003638</v>
      </c>
      <c r="AD23" s="98">
        <f t="shared" si="24"/>
        <v>2000.000000007276</v>
      </c>
      <c r="AE23" s="178">
        <v>5539.5235</v>
      </c>
      <c r="AF23" s="86">
        <f t="shared" si="25"/>
        <v>0.0169000000005326</v>
      </c>
      <c r="AG23" s="98">
        <f t="shared" si="26"/>
        <v>338.000000010652</v>
      </c>
      <c r="AH23" s="99">
        <f t="shared" si="27"/>
        <v>0.1690000000047112</v>
      </c>
      <c r="AI23" s="100">
        <f t="shared" si="28"/>
        <v>0.9860182957601478</v>
      </c>
      <c r="AJ23" s="101">
        <v>0</v>
      </c>
      <c r="AK23" s="90"/>
      <c r="AL23" s="90"/>
      <c r="AM23" s="90"/>
      <c r="AN23" s="85" t="s">
        <v>104</v>
      </c>
      <c r="AO23" s="92">
        <v>28980.52</v>
      </c>
      <c r="AP23" s="86">
        <f t="shared" si="29"/>
        <v>0.18400000000110595</v>
      </c>
      <c r="AQ23" s="98">
        <f t="shared" si="30"/>
        <v>1104.0000000066357</v>
      </c>
      <c r="AR23" s="92">
        <v>11600.2991</v>
      </c>
      <c r="AS23" s="86">
        <f t="shared" si="31"/>
        <v>0.04069999999956053</v>
      </c>
      <c r="AT23" s="98">
        <f t="shared" si="32"/>
        <v>244.1999999973632</v>
      </c>
      <c r="AU23" s="99">
        <f t="shared" si="33"/>
        <v>0.22119565217019513</v>
      </c>
      <c r="AV23" s="100">
        <f t="shared" si="34"/>
        <v>0.976398853499485</v>
      </c>
      <c r="AW23" s="101">
        <v>0</v>
      </c>
      <c r="AX23" s="90"/>
      <c r="AY23" s="90"/>
      <c r="AZ23" s="90"/>
      <c r="BA23" s="85" t="s">
        <v>104</v>
      </c>
      <c r="BB23" s="88">
        <v>5892.142</v>
      </c>
      <c r="BC23" s="86">
        <f t="shared" si="35"/>
        <v>0.03999999999996362</v>
      </c>
      <c r="BD23" s="98">
        <f t="shared" si="36"/>
        <v>319.99999999970896</v>
      </c>
      <c r="BE23" s="88">
        <v>2091.1937</v>
      </c>
      <c r="BF23" s="86">
        <f t="shared" si="37"/>
        <v>0.007699999999658758</v>
      </c>
      <c r="BG23" s="98">
        <f t="shared" si="38"/>
        <v>61.59999999727006</v>
      </c>
      <c r="BH23" s="99">
        <f t="shared" si="39"/>
        <v>0.19249999999164402</v>
      </c>
      <c r="BI23" s="100">
        <f t="shared" si="40"/>
        <v>0.9819714097186774</v>
      </c>
      <c r="BJ23" s="101">
        <f t="shared" si="0"/>
        <v>325.8750680851136</v>
      </c>
      <c r="BK23" s="90"/>
      <c r="BL23" s="90"/>
      <c r="BM23" s="91"/>
      <c r="BN23" s="85" t="s">
        <v>104</v>
      </c>
      <c r="BO23" s="88">
        <v>3633.068</v>
      </c>
      <c r="BP23" s="86">
        <f t="shared" si="41"/>
        <v>0.037000000000261934</v>
      </c>
      <c r="BQ23" s="98">
        <f t="shared" si="42"/>
        <v>74.00000000052387</v>
      </c>
      <c r="BR23" s="88">
        <v>898.7951</v>
      </c>
      <c r="BS23" s="86">
        <f t="shared" si="43"/>
        <v>0.004099999999993997</v>
      </c>
      <c r="BT23" s="98">
        <f t="shared" si="44"/>
        <v>8.199999999987995</v>
      </c>
      <c r="BU23" s="99">
        <f t="shared" si="45"/>
        <v>0.11081081080986412</v>
      </c>
      <c r="BV23" s="100">
        <f t="shared" si="46"/>
        <v>0.9939164502193982</v>
      </c>
      <c r="BW23" s="101">
        <f t="shared" si="1"/>
        <v>74.45293815610862</v>
      </c>
      <c r="BX23" s="90"/>
      <c r="BY23" s="90"/>
      <c r="BZ23" s="90"/>
      <c r="CA23" s="85" t="s">
        <v>104</v>
      </c>
      <c r="CB23" s="92">
        <v>12503.199</v>
      </c>
      <c r="CC23" s="86">
        <f t="shared" si="47"/>
        <v>0.033999999999650754</v>
      </c>
      <c r="CD23" s="98">
        <f t="shared" si="48"/>
        <v>271.99999999720603</v>
      </c>
      <c r="CE23" s="88">
        <v>3551.4442</v>
      </c>
      <c r="CF23" s="86">
        <f t="shared" si="49"/>
        <v>0.014400000000023283</v>
      </c>
      <c r="CG23" s="98">
        <f t="shared" si="50"/>
        <v>115.20000000018626</v>
      </c>
      <c r="CH23" s="99">
        <f t="shared" si="51"/>
        <v>0.4235294117697411</v>
      </c>
      <c r="CI23" s="100">
        <f t="shared" si="52"/>
        <v>0.9208176667754723</v>
      </c>
      <c r="CJ23" s="101">
        <f t="shared" si="2"/>
        <v>295.3896409803888</v>
      </c>
      <c r="CK23" s="90"/>
      <c r="CL23" s="90"/>
      <c r="CM23" s="90"/>
      <c r="CN23" s="85" t="s">
        <v>104</v>
      </c>
      <c r="CO23" s="92">
        <v>16232.693</v>
      </c>
      <c r="CP23" s="86">
        <f t="shared" si="53"/>
        <v>0.17000000000007276</v>
      </c>
      <c r="CQ23" s="98">
        <f t="shared" si="54"/>
        <v>1360.000000000582</v>
      </c>
      <c r="CR23" s="92">
        <v>5997.5374</v>
      </c>
      <c r="CS23" s="86">
        <f t="shared" si="55"/>
        <v>0.12550000000010186</v>
      </c>
      <c r="CT23" s="98">
        <f t="shared" si="3"/>
        <v>1004.0000000008149</v>
      </c>
      <c r="CU23" s="99">
        <f t="shared" si="56"/>
        <v>0.7382352941179303</v>
      </c>
      <c r="CV23" s="100">
        <f t="shared" si="57"/>
        <v>0.8045202389832538</v>
      </c>
      <c r="CW23" s="101">
        <f t="shared" si="4"/>
        <v>1690.4484612088058</v>
      </c>
      <c r="CX23" s="90"/>
      <c r="CY23" s="90"/>
      <c r="CZ23" s="90"/>
      <c r="DA23" s="85" t="s">
        <v>104</v>
      </c>
      <c r="DB23" s="92">
        <v>4768.974</v>
      </c>
      <c r="DC23" s="86">
        <f t="shared" si="58"/>
        <v>0.03800000000046566</v>
      </c>
      <c r="DD23" s="98">
        <f t="shared" si="59"/>
        <v>304.0000000037253</v>
      </c>
      <c r="DE23" s="88">
        <v>1771.2301</v>
      </c>
      <c r="DF23" s="86">
        <f t="shared" si="60"/>
        <v>0.010099999999965803</v>
      </c>
      <c r="DG23" s="98">
        <f t="shared" si="61"/>
        <v>80.79999999972642</v>
      </c>
      <c r="DH23" s="99">
        <f t="shared" si="62"/>
        <v>0.26578947368005357</v>
      </c>
      <c r="DI23" s="100">
        <f t="shared" si="63"/>
        <v>0.9664456758619836</v>
      </c>
      <c r="DJ23" s="101">
        <f t="shared" si="64"/>
        <v>314.5546693378128</v>
      </c>
      <c r="DK23" s="90"/>
      <c r="DL23" s="90"/>
      <c r="DM23" s="90"/>
      <c r="DN23" s="85" t="s">
        <v>104</v>
      </c>
      <c r="DO23" s="92">
        <v>2825.4317</v>
      </c>
      <c r="DP23" s="86">
        <f t="shared" si="65"/>
        <v>0.14730000000008658</v>
      </c>
      <c r="DQ23" s="98">
        <f t="shared" si="66"/>
        <v>1178.4000000006927</v>
      </c>
      <c r="DR23" s="92">
        <v>940.1029</v>
      </c>
      <c r="DS23" s="86">
        <f t="shared" si="67"/>
        <v>0.07029999999997472</v>
      </c>
      <c r="DT23" s="98">
        <f t="shared" si="68"/>
        <v>562.3999999997977</v>
      </c>
      <c r="DU23" s="99">
        <f t="shared" si="69"/>
        <v>0.4772572980307766</v>
      </c>
      <c r="DV23" s="100">
        <f t="shared" si="70"/>
        <v>0.9024864505883068</v>
      </c>
      <c r="DW23" s="103">
        <f t="shared" si="71"/>
        <v>1305.7259743152101</v>
      </c>
      <c r="DX23" s="90"/>
      <c r="DY23" s="90"/>
      <c r="DZ23" s="90"/>
      <c r="EA23" s="85" t="s">
        <v>104</v>
      </c>
      <c r="EB23" s="92">
        <v>17471.93</v>
      </c>
      <c r="EC23" s="86">
        <f t="shared" si="72"/>
        <v>0.14800000000104774</v>
      </c>
      <c r="ED23" s="98">
        <f t="shared" si="73"/>
        <v>1184.000000008382</v>
      </c>
      <c r="EE23" s="88">
        <v>10619.2033</v>
      </c>
      <c r="EF23" s="86">
        <f t="shared" si="74"/>
        <v>0.06699999999909778</v>
      </c>
      <c r="EG23" s="98">
        <f t="shared" si="75"/>
        <v>535.9999999927823</v>
      </c>
      <c r="EH23" s="99">
        <f t="shared" si="76"/>
        <v>0.4527027026934018</v>
      </c>
      <c r="EI23" s="100">
        <f t="shared" si="77"/>
        <v>0.9109978174831093</v>
      </c>
      <c r="EJ23" s="103">
        <f t="shared" si="78"/>
        <v>1299.6738052342637</v>
      </c>
      <c r="EK23" s="90"/>
      <c r="EL23" s="90"/>
      <c r="EM23" s="90"/>
      <c r="EN23" s="85" t="s">
        <v>104</v>
      </c>
      <c r="EO23" s="92">
        <v>5305.387</v>
      </c>
      <c r="EP23" s="86">
        <f t="shared" si="79"/>
        <v>0.05099999999947613</v>
      </c>
      <c r="EQ23" s="103">
        <f t="shared" si="125"/>
        <v>76.4999999992142</v>
      </c>
      <c r="ER23" s="92">
        <v>3881.8432</v>
      </c>
      <c r="ES23" s="86">
        <f t="shared" si="80"/>
        <v>0.024899999999888678</v>
      </c>
      <c r="ET23" s="104">
        <f t="shared" si="81"/>
        <v>37.34999999983302</v>
      </c>
      <c r="EU23" s="99">
        <f t="shared" si="82"/>
        <v>0.4882352941204794</v>
      </c>
      <c r="EV23" s="100">
        <f t="shared" si="83"/>
        <v>0.8986159845226718</v>
      </c>
      <c r="EW23" s="103">
        <f t="shared" si="84"/>
        <v>85.13091389070892</v>
      </c>
      <c r="EX23" s="90"/>
      <c r="EY23" s="90"/>
      <c r="EZ23" s="90"/>
      <c r="FA23" s="85" t="s">
        <v>104</v>
      </c>
      <c r="FB23" s="92">
        <v>11568.806</v>
      </c>
      <c r="FC23" s="86">
        <f t="shared" si="85"/>
        <v>0.08300000000053842</v>
      </c>
      <c r="FD23" s="105">
        <f t="shared" si="86"/>
        <v>332.0000000021537</v>
      </c>
      <c r="FE23" s="92">
        <v>4037.2146</v>
      </c>
      <c r="FF23" s="86">
        <f t="shared" si="87"/>
        <v>0.02819999999974243</v>
      </c>
      <c r="FG23" s="104">
        <f t="shared" si="88"/>
        <v>112.79999999896972</v>
      </c>
      <c r="FH23" s="99">
        <f t="shared" si="89"/>
        <v>0.33975903613927105</v>
      </c>
      <c r="FI23" s="100">
        <f t="shared" si="90"/>
        <v>0.9468422571704039</v>
      </c>
      <c r="FJ23" s="104">
        <f t="shared" si="91"/>
        <v>3787.369028681616</v>
      </c>
      <c r="FK23" s="90"/>
      <c r="FL23" s="90"/>
      <c r="FM23" s="90"/>
      <c r="FN23" s="85" t="s">
        <v>104</v>
      </c>
      <c r="FO23" s="88">
        <v>7265.718</v>
      </c>
      <c r="FP23" s="86">
        <f t="shared" si="92"/>
        <v>0.05900000000019645</v>
      </c>
      <c r="FQ23" s="105">
        <f t="shared" si="93"/>
        <v>236.0000000007858</v>
      </c>
      <c r="FR23" s="92">
        <v>2991.1982</v>
      </c>
      <c r="FS23" s="86">
        <f t="shared" si="94"/>
        <v>0.018399999999928696</v>
      </c>
      <c r="FT23" s="105">
        <f t="shared" si="95"/>
        <v>73.59999999971478</v>
      </c>
      <c r="FU23" s="99">
        <f t="shared" si="96"/>
        <v>0.31186440677741406</v>
      </c>
      <c r="FV23" s="100">
        <f t="shared" si="97"/>
        <v>0.9546525640680911</v>
      </c>
      <c r="FW23" s="103">
        <f t="shared" si="98"/>
        <v>247.21035577080687</v>
      </c>
      <c r="FX23" s="90"/>
      <c r="FY23" s="90"/>
      <c r="FZ23" s="90"/>
      <c r="GA23" s="85" t="s">
        <v>104</v>
      </c>
      <c r="GB23" s="88">
        <v>294.448</v>
      </c>
      <c r="GC23" s="86">
        <f t="shared" si="99"/>
        <v>0.009999999999990905</v>
      </c>
      <c r="GD23" s="98">
        <f t="shared" si="100"/>
        <v>39.99999999996362</v>
      </c>
      <c r="GE23" s="88">
        <v>135.0261</v>
      </c>
      <c r="GF23" s="86">
        <f t="shared" si="101"/>
        <v>0.0011000000000080945</v>
      </c>
      <c r="GG23" s="98">
        <f t="shared" si="102"/>
        <v>4.400000000032378</v>
      </c>
      <c r="GH23" s="99">
        <f t="shared" si="103"/>
        <v>0.1100000000009095</v>
      </c>
      <c r="GI23" s="100">
        <f t="shared" si="104"/>
        <v>0.9940043559353346</v>
      </c>
      <c r="GJ23" s="103">
        <f t="shared" si="5"/>
        <v>40.24127234565744</v>
      </c>
      <c r="GK23" s="90"/>
      <c r="GL23" s="90"/>
      <c r="GM23" s="90"/>
      <c r="GN23" s="85" t="s">
        <v>104</v>
      </c>
      <c r="GO23" s="88">
        <v>8744.487</v>
      </c>
      <c r="GP23" s="86">
        <f t="shared" si="105"/>
        <v>0.06499999999869033</v>
      </c>
      <c r="GQ23" s="98">
        <f t="shared" si="106"/>
        <v>194.99999999607098</v>
      </c>
      <c r="GR23" s="88">
        <v>3374.6309</v>
      </c>
      <c r="GS23" s="86">
        <f t="shared" si="126"/>
        <v>0.013400000000274304</v>
      </c>
      <c r="GT23" s="98">
        <f t="shared" si="127"/>
        <v>40.20000000082291</v>
      </c>
      <c r="GU23" s="99">
        <f t="shared" si="107"/>
        <v>0.20615384616221996</v>
      </c>
      <c r="GV23" s="100">
        <f t="shared" si="108"/>
        <v>0.9794044916988967</v>
      </c>
      <c r="GW23" s="101">
        <v>0</v>
      </c>
      <c r="GX23" s="90"/>
      <c r="GY23" s="90"/>
      <c r="GZ23" s="90"/>
      <c r="HA23" s="85" t="s">
        <v>104</v>
      </c>
      <c r="HB23" s="88">
        <v>5623.967</v>
      </c>
      <c r="HC23" s="86">
        <f t="shared" si="6"/>
        <v>0.1069999999999709</v>
      </c>
      <c r="HD23" s="98">
        <f t="shared" si="109"/>
        <v>855.9999999997672</v>
      </c>
      <c r="HE23" s="88">
        <v>2497.5194</v>
      </c>
      <c r="HF23" s="86">
        <f t="shared" si="110"/>
        <v>0.03110000000015134</v>
      </c>
      <c r="HG23" s="98">
        <f t="shared" si="111"/>
        <v>248.80000000121072</v>
      </c>
      <c r="HH23" s="99">
        <f t="shared" si="112"/>
        <v>0.2906542056089701</v>
      </c>
      <c r="HI23" s="100">
        <f t="shared" si="113"/>
        <v>0.9602609164219512</v>
      </c>
      <c r="HJ23" s="103">
        <f t="shared" si="7"/>
        <v>891.4243882686876</v>
      </c>
      <c r="HK23" s="90"/>
      <c r="HL23" s="90"/>
      <c r="HM23" s="90"/>
      <c r="HN23" s="85" t="s">
        <v>104</v>
      </c>
      <c r="HO23" s="88">
        <v>9509.725</v>
      </c>
      <c r="HP23" s="86">
        <f t="shared" si="114"/>
        <v>0.16300000000046566</v>
      </c>
      <c r="HQ23" s="98">
        <f t="shared" si="115"/>
        <v>1304.0000000037253</v>
      </c>
      <c r="HR23" s="88">
        <v>4722.6629</v>
      </c>
      <c r="HS23" s="86">
        <f t="shared" si="116"/>
        <v>0.07440000000042346</v>
      </c>
      <c r="HT23" s="98">
        <f t="shared" si="117"/>
        <v>595.2000000033877</v>
      </c>
      <c r="HU23" s="99">
        <f t="shared" si="118"/>
        <v>0.456441717792705</v>
      </c>
      <c r="HV23" s="100">
        <f t="shared" si="119"/>
        <v>0.9097155034582731</v>
      </c>
      <c r="HW23" s="103">
        <f t="shared" si="8"/>
        <v>1433.4151666609882</v>
      </c>
      <c r="HX23" s="90"/>
      <c r="HY23" s="90"/>
      <c r="HZ23" s="90"/>
      <c r="IA23" s="85" t="s">
        <v>104</v>
      </c>
      <c r="IB23" s="93">
        <f t="shared" si="120"/>
        <v>13127.900000009504</v>
      </c>
      <c r="IC23" s="93">
        <f t="shared" si="121"/>
        <v>4380.3499999937685</v>
      </c>
      <c r="ID23" s="106">
        <f t="shared" si="122"/>
        <v>0.3336672278118052</v>
      </c>
      <c r="IE23" s="100">
        <f t="shared" si="123"/>
        <v>0.9485882367121188</v>
      </c>
      <c r="IF23" s="101">
        <f t="shared" si="9"/>
        <v>13839.408388102971</v>
      </c>
      <c r="IG23" s="222">
        <v>1575</v>
      </c>
      <c r="IH23" s="223"/>
      <c r="II23" s="148"/>
      <c r="IJ23" s="2"/>
      <c r="IK23" s="2"/>
      <c r="IL23" s="2"/>
      <c r="IM23" s="2"/>
      <c r="IN23" s="2"/>
      <c r="IO23" s="2"/>
      <c r="IP23" s="2"/>
      <c r="IQ23" s="2"/>
      <c r="IR23" s="2"/>
    </row>
    <row r="24" spans="1:252" ht="15">
      <c r="A24" s="85" t="s">
        <v>105</v>
      </c>
      <c r="B24" s="88">
        <v>3165.123</v>
      </c>
      <c r="C24" s="86">
        <f t="shared" si="10"/>
        <v>0.032999999999901775</v>
      </c>
      <c r="D24" s="98">
        <f t="shared" si="11"/>
        <v>263.9999999992142</v>
      </c>
      <c r="E24" s="88">
        <v>1446.09870000001</v>
      </c>
      <c r="F24" s="102">
        <f t="shared" si="124"/>
        <v>0.004000000009909854</v>
      </c>
      <c r="G24" s="98">
        <f t="shared" si="12"/>
        <v>32.000000079278834</v>
      </c>
      <c r="H24" s="99">
        <f t="shared" si="13"/>
        <v>0.12121212151278062</v>
      </c>
      <c r="I24" s="100">
        <f t="shared" si="14"/>
        <v>0.9927337819980534</v>
      </c>
      <c r="J24" s="101">
        <f t="shared" si="15"/>
        <v>265.9323222262742</v>
      </c>
      <c r="K24" s="90"/>
      <c r="L24" s="90"/>
      <c r="M24" s="90"/>
      <c r="N24" s="85" t="s">
        <v>105</v>
      </c>
      <c r="O24" s="88">
        <v>13727.446</v>
      </c>
      <c r="P24" s="86">
        <f t="shared" si="16"/>
        <v>0.1000000000003638</v>
      </c>
      <c r="Q24" s="98">
        <f t="shared" si="17"/>
        <v>2000.000000007276</v>
      </c>
      <c r="R24" s="88">
        <v>4621.9089</v>
      </c>
      <c r="S24" s="86">
        <f t="shared" si="18"/>
        <v>0.013800000000628643</v>
      </c>
      <c r="T24" s="98">
        <f t="shared" si="19"/>
        <v>276.00000001257285</v>
      </c>
      <c r="U24" s="99">
        <f t="shared" si="20"/>
        <v>0.13800000000578438</v>
      </c>
      <c r="V24" s="100">
        <f t="shared" si="21"/>
        <v>0.990611879721982</v>
      </c>
      <c r="W24" s="101">
        <f t="shared" si="22"/>
        <v>2018.9541847293226</v>
      </c>
      <c r="X24" s="90"/>
      <c r="Y24" s="90"/>
      <c r="Z24" s="90"/>
      <c r="AA24" s="85" t="s">
        <v>105</v>
      </c>
      <c r="AB24" s="88">
        <v>14101.218</v>
      </c>
      <c r="AC24" s="86">
        <f t="shared" si="23"/>
        <v>0.11000000000058208</v>
      </c>
      <c r="AD24" s="98">
        <f t="shared" si="24"/>
        <v>2200.0000000116415</v>
      </c>
      <c r="AE24" s="178">
        <v>5539.5406</v>
      </c>
      <c r="AF24" s="86">
        <f t="shared" si="25"/>
        <v>0.01710000000002765</v>
      </c>
      <c r="AG24" s="98">
        <f t="shared" si="26"/>
        <v>342.000000000553</v>
      </c>
      <c r="AH24" s="99">
        <f t="shared" si="27"/>
        <v>0.1554545454539742</v>
      </c>
      <c r="AI24" s="100">
        <f t="shared" si="28"/>
        <v>0.9881316235281143</v>
      </c>
      <c r="AJ24" s="101">
        <v>0</v>
      </c>
      <c r="AK24" s="90"/>
      <c r="AL24" s="90"/>
      <c r="AM24" s="90"/>
      <c r="AN24" s="85" t="s">
        <v>105</v>
      </c>
      <c r="AO24" s="92">
        <v>28980.732</v>
      </c>
      <c r="AP24" s="86">
        <f t="shared" si="29"/>
        <v>0.21199999999953434</v>
      </c>
      <c r="AQ24" s="98">
        <f t="shared" si="30"/>
        <v>1271.999999997206</v>
      </c>
      <c r="AR24" s="92">
        <v>11600.3406</v>
      </c>
      <c r="AS24" s="86">
        <f t="shared" si="31"/>
        <v>0.041499999999359716</v>
      </c>
      <c r="AT24" s="98">
        <f t="shared" si="32"/>
        <v>248.9999999961583</v>
      </c>
      <c r="AU24" s="99">
        <f t="shared" si="33"/>
        <v>0.19575471697854185</v>
      </c>
      <c r="AV24" s="100">
        <f t="shared" si="34"/>
        <v>0.9813736869016939</v>
      </c>
      <c r="AW24" s="101">
        <v>0</v>
      </c>
      <c r="AX24" s="90"/>
      <c r="AY24" s="90"/>
      <c r="AZ24" s="90"/>
      <c r="BA24" s="85" t="s">
        <v>105</v>
      </c>
      <c r="BB24" s="88">
        <v>5892.192</v>
      </c>
      <c r="BC24" s="86">
        <f t="shared" si="35"/>
        <v>0.0500000000001819</v>
      </c>
      <c r="BD24" s="98">
        <f t="shared" si="36"/>
        <v>400.0000000014552</v>
      </c>
      <c r="BE24" s="88">
        <v>2091.2031</v>
      </c>
      <c r="BF24" s="86">
        <f t="shared" si="37"/>
        <v>0.009400000000368891</v>
      </c>
      <c r="BG24" s="98">
        <f t="shared" si="38"/>
        <v>75.20000000295113</v>
      </c>
      <c r="BH24" s="99">
        <f t="shared" si="39"/>
        <v>0.18800000000669387</v>
      </c>
      <c r="BI24" s="100">
        <f t="shared" si="40"/>
        <v>0.9827830655301212</v>
      </c>
      <c r="BJ24" s="101">
        <f t="shared" si="0"/>
        <v>407.00742008175723</v>
      </c>
      <c r="BK24" s="90"/>
      <c r="BL24" s="90"/>
      <c r="BM24" s="91"/>
      <c r="BN24" s="85" t="s">
        <v>105</v>
      </c>
      <c r="BO24" s="88">
        <v>3633.11</v>
      </c>
      <c r="BP24" s="86">
        <f t="shared" si="41"/>
        <v>0.041999999999916326</v>
      </c>
      <c r="BQ24" s="98">
        <f t="shared" si="42"/>
        <v>83.99999999983265</v>
      </c>
      <c r="BR24" s="88">
        <v>898.7991</v>
      </c>
      <c r="BS24" s="86">
        <f t="shared" si="43"/>
        <v>0.0039999999999054126</v>
      </c>
      <c r="BT24" s="98">
        <f t="shared" si="44"/>
        <v>7.999999999810825</v>
      </c>
      <c r="BU24" s="99">
        <f t="shared" si="45"/>
        <v>0.0952380952360329</v>
      </c>
      <c r="BV24" s="100">
        <f t="shared" si="46"/>
        <v>0.995495472594146</v>
      </c>
      <c r="BW24" s="101">
        <f t="shared" si="1"/>
        <v>84.38009243873142</v>
      </c>
      <c r="BX24" s="90"/>
      <c r="BY24" s="90"/>
      <c r="BZ24" s="90"/>
      <c r="CA24" s="85" t="s">
        <v>105</v>
      </c>
      <c r="CB24" s="92">
        <v>12503.236</v>
      </c>
      <c r="CC24" s="86">
        <f t="shared" si="47"/>
        <v>0.037000000000261934</v>
      </c>
      <c r="CD24" s="98">
        <f t="shared" si="48"/>
        <v>296.0000000020955</v>
      </c>
      <c r="CE24" s="88">
        <v>3551.4572</v>
      </c>
      <c r="CF24" s="86">
        <f t="shared" si="49"/>
        <v>0.012999999999919964</v>
      </c>
      <c r="CG24" s="98">
        <f t="shared" si="50"/>
        <v>103.99999999935972</v>
      </c>
      <c r="CH24" s="99">
        <f t="shared" si="51"/>
        <v>0.3513513513467009</v>
      </c>
      <c r="CI24" s="100">
        <f t="shared" si="52"/>
        <v>0.943460139652504</v>
      </c>
      <c r="CJ24" s="101">
        <f t="shared" si="2"/>
        <v>313.738744819806</v>
      </c>
      <c r="CK24" s="90"/>
      <c r="CL24" s="90"/>
      <c r="CM24" s="90"/>
      <c r="CN24" s="85" t="s">
        <v>105</v>
      </c>
      <c r="CO24" s="92">
        <v>16232.887</v>
      </c>
      <c r="CP24" s="86">
        <f t="shared" si="53"/>
        <v>0.19400000000132422</v>
      </c>
      <c r="CQ24" s="98">
        <f t="shared" si="54"/>
        <v>1552.0000000105938</v>
      </c>
      <c r="CR24" s="92">
        <v>5997.6627</v>
      </c>
      <c r="CS24" s="86">
        <f t="shared" si="55"/>
        <v>0.12529999999969732</v>
      </c>
      <c r="CT24" s="98">
        <f t="shared" si="3"/>
        <v>1002.3999999975786</v>
      </c>
      <c r="CU24" s="99">
        <f t="shared" si="56"/>
        <v>0.645876288653825</v>
      </c>
      <c r="CV24" s="100">
        <f t="shared" si="57"/>
        <v>0.8400229326110442</v>
      </c>
      <c r="CW24" s="101">
        <f t="shared" si="4"/>
        <v>1847.5686076646866</v>
      </c>
      <c r="CX24" s="90"/>
      <c r="CY24" s="90"/>
      <c r="CZ24" s="90"/>
      <c r="DA24" s="85" t="s">
        <v>105</v>
      </c>
      <c r="DB24" s="92">
        <v>4769.017</v>
      </c>
      <c r="DC24" s="86">
        <f t="shared" si="58"/>
        <v>0.042999999999665306</v>
      </c>
      <c r="DD24" s="98">
        <f t="shared" si="59"/>
        <v>343.99999999732245</v>
      </c>
      <c r="DE24" s="88">
        <v>1771.24</v>
      </c>
      <c r="DF24" s="86">
        <f t="shared" si="60"/>
        <v>0.009900000000016007</v>
      </c>
      <c r="DG24" s="98">
        <f t="shared" si="61"/>
        <v>79.20000000012806</v>
      </c>
      <c r="DH24" s="99">
        <f t="shared" si="62"/>
        <v>0.23023255814169918</v>
      </c>
      <c r="DI24" s="100">
        <f t="shared" si="63"/>
        <v>0.974505656983745</v>
      </c>
      <c r="DJ24" s="101">
        <f t="shared" si="64"/>
        <v>352.99949008203697</v>
      </c>
      <c r="DK24" s="90"/>
      <c r="DL24" s="90"/>
      <c r="DM24" s="90"/>
      <c r="DN24" s="85" t="s">
        <v>105</v>
      </c>
      <c r="DO24" s="92">
        <v>2825.512</v>
      </c>
      <c r="DP24" s="86">
        <f t="shared" si="65"/>
        <v>0.08030000000007931</v>
      </c>
      <c r="DQ24" s="98">
        <f t="shared" si="66"/>
        <v>642.4000000006345</v>
      </c>
      <c r="DR24" s="92">
        <v>940.1345</v>
      </c>
      <c r="DS24" s="86">
        <f t="shared" si="67"/>
        <v>0.03160000000002583</v>
      </c>
      <c r="DT24" s="98">
        <f t="shared" si="68"/>
        <v>252.80000000020664</v>
      </c>
      <c r="DU24" s="99">
        <f t="shared" si="69"/>
        <v>0.39352428393517586</v>
      </c>
      <c r="DV24" s="100">
        <f t="shared" si="70"/>
        <v>0.9305400597668231</v>
      </c>
      <c r="DW24" s="103">
        <f t="shared" si="71"/>
        <v>690.3517943779965</v>
      </c>
      <c r="DX24" s="90"/>
      <c r="DY24" s="90"/>
      <c r="DZ24" s="90"/>
      <c r="EA24" s="85" t="s">
        <v>105</v>
      </c>
      <c r="EB24" s="92">
        <v>17472.039</v>
      </c>
      <c r="EC24" s="86">
        <f t="shared" si="72"/>
        <v>0.10900000000037835</v>
      </c>
      <c r="ED24" s="98">
        <f t="shared" si="73"/>
        <v>872.0000000030268</v>
      </c>
      <c r="EE24" s="88">
        <v>10619.2815</v>
      </c>
      <c r="EF24" s="86">
        <f t="shared" si="74"/>
        <v>0.07819999999992433</v>
      </c>
      <c r="EG24" s="98">
        <f t="shared" si="75"/>
        <v>625.5999999993946</v>
      </c>
      <c r="EH24" s="99">
        <f t="shared" si="76"/>
        <v>0.717431192657366</v>
      </c>
      <c r="EI24" s="100">
        <f t="shared" si="77"/>
        <v>0.8125228997612366</v>
      </c>
      <c r="EJ24" s="103">
        <f t="shared" si="78"/>
        <v>1073.2005218059303</v>
      </c>
      <c r="EK24" s="90"/>
      <c r="EL24" s="90"/>
      <c r="EM24" s="90"/>
      <c r="EN24" s="85" t="s">
        <v>105</v>
      </c>
      <c r="EO24" s="92">
        <v>5305.44</v>
      </c>
      <c r="EP24" s="86">
        <f t="shared" si="79"/>
        <v>0.052999999999883585</v>
      </c>
      <c r="EQ24" s="103">
        <f t="shared" si="125"/>
        <v>79.49999999982538</v>
      </c>
      <c r="ER24" s="92">
        <v>3881.8681</v>
      </c>
      <c r="ES24" s="86">
        <f t="shared" si="80"/>
        <v>0.024900000000343425</v>
      </c>
      <c r="ET24" s="104">
        <f t="shared" si="81"/>
        <v>37.35000000051514</v>
      </c>
      <c r="EU24" s="99">
        <f t="shared" si="82"/>
        <v>0.46981132076222865</v>
      </c>
      <c r="EV24" s="100">
        <f t="shared" si="83"/>
        <v>0.9050894314966836</v>
      </c>
      <c r="EW24" s="103">
        <f t="shared" si="84"/>
        <v>87.83662391059161</v>
      </c>
      <c r="EX24" s="90"/>
      <c r="EY24" s="90"/>
      <c r="EZ24" s="90"/>
      <c r="FA24" s="85" t="s">
        <v>105</v>
      </c>
      <c r="FB24" s="92">
        <v>11568.901</v>
      </c>
      <c r="FC24" s="86">
        <f t="shared" si="85"/>
        <v>0.09499999999934516</v>
      </c>
      <c r="FD24" s="105">
        <f t="shared" si="86"/>
        <v>379.99999999738066</v>
      </c>
      <c r="FE24" s="92">
        <v>4037.2439</v>
      </c>
      <c r="FF24" s="86">
        <f t="shared" si="87"/>
        <v>0.02930000000014843</v>
      </c>
      <c r="FG24" s="104">
        <f t="shared" si="88"/>
        <v>117.20000000059372</v>
      </c>
      <c r="FH24" s="99">
        <f t="shared" si="89"/>
        <v>0.3084210526352673</v>
      </c>
      <c r="FI24" s="100">
        <f t="shared" si="90"/>
        <v>0.9555830588079077</v>
      </c>
      <c r="FJ24" s="104">
        <f t="shared" si="91"/>
        <v>3822.332235231631</v>
      </c>
      <c r="FK24" s="90"/>
      <c r="FL24" s="90"/>
      <c r="FM24" s="90"/>
      <c r="FN24" s="85" t="s">
        <v>105</v>
      </c>
      <c r="FO24" s="88">
        <v>7265.782</v>
      </c>
      <c r="FP24" s="86">
        <f t="shared" si="92"/>
        <v>0.06400000000030559</v>
      </c>
      <c r="FQ24" s="105">
        <f t="shared" si="93"/>
        <v>256.00000000122236</v>
      </c>
      <c r="FR24" s="92">
        <v>2991.2174</v>
      </c>
      <c r="FS24" s="86">
        <f t="shared" si="94"/>
        <v>0.019200000000182627</v>
      </c>
      <c r="FT24" s="105">
        <f t="shared" si="95"/>
        <v>76.8000000007305</v>
      </c>
      <c r="FU24" s="99">
        <f t="shared" si="96"/>
        <v>0.3000000000014211</v>
      </c>
      <c r="FV24" s="100">
        <f t="shared" si="97"/>
        <v>0.9578262852207767</v>
      </c>
      <c r="FW24" s="103">
        <f t="shared" si="98"/>
        <v>267.2718466294908</v>
      </c>
      <c r="FX24" s="90"/>
      <c r="FY24" s="90"/>
      <c r="FZ24" s="90"/>
      <c r="GA24" s="85" t="s">
        <v>105</v>
      </c>
      <c r="GB24" s="88">
        <v>294.459</v>
      </c>
      <c r="GC24" s="86">
        <f t="shared" si="99"/>
        <v>0.011000000000024102</v>
      </c>
      <c r="GD24" s="98">
        <f t="shared" si="100"/>
        <v>44.000000000096406</v>
      </c>
      <c r="GE24" s="88">
        <v>135.0272</v>
      </c>
      <c r="GF24" s="86">
        <f t="shared" si="101"/>
        <v>0.0010999999999796728</v>
      </c>
      <c r="GG24" s="98">
        <f t="shared" si="102"/>
        <v>4.399999999918691</v>
      </c>
      <c r="GH24" s="99">
        <f t="shared" si="103"/>
        <v>0.09999999999793296</v>
      </c>
      <c r="GI24" s="100">
        <f t="shared" si="104"/>
        <v>0.9950371902101928</v>
      </c>
      <c r="GJ24" s="103">
        <f t="shared" si="5"/>
        <v>44.21945273301976</v>
      </c>
      <c r="GK24" s="90"/>
      <c r="GL24" s="90"/>
      <c r="GM24" s="90"/>
      <c r="GN24" s="85" t="s">
        <v>105</v>
      </c>
      <c r="GO24" s="88">
        <v>8744.547</v>
      </c>
      <c r="GP24" s="86">
        <f t="shared" si="105"/>
        <v>0.06000000000130967</v>
      </c>
      <c r="GQ24" s="98">
        <f t="shared" si="106"/>
        <v>180.00000000392902</v>
      </c>
      <c r="GR24" s="88">
        <v>3374.6453</v>
      </c>
      <c r="GS24" s="86">
        <f t="shared" si="126"/>
        <v>0.014400000000023283</v>
      </c>
      <c r="GT24" s="98">
        <f t="shared" si="127"/>
        <v>43.20000000006985</v>
      </c>
      <c r="GU24" s="99">
        <f t="shared" si="107"/>
        <v>0.23999999999514937</v>
      </c>
      <c r="GV24" s="100">
        <f t="shared" si="108"/>
        <v>0.9723873019815878</v>
      </c>
      <c r="GW24" s="101">
        <v>0</v>
      </c>
      <c r="GX24" s="90"/>
      <c r="GY24" s="90"/>
      <c r="GZ24" s="90"/>
      <c r="HA24" s="85" t="s">
        <v>105</v>
      </c>
      <c r="HB24" s="88">
        <v>5624.074</v>
      </c>
      <c r="HC24" s="86">
        <f t="shared" si="6"/>
        <v>0.1069999999999709</v>
      </c>
      <c r="HD24" s="98">
        <f t="shared" si="109"/>
        <v>855.9999999997672</v>
      </c>
      <c r="HE24" s="88">
        <v>2497.5486</v>
      </c>
      <c r="HF24" s="86">
        <f t="shared" si="110"/>
        <v>0.029199999999946158</v>
      </c>
      <c r="HG24" s="98">
        <f t="shared" si="111"/>
        <v>233.59999999956926</v>
      </c>
      <c r="HH24" s="99">
        <f t="shared" si="112"/>
        <v>0.27289719626125325</v>
      </c>
      <c r="HI24" s="100">
        <f t="shared" si="113"/>
        <v>0.9647221964248469</v>
      </c>
      <c r="HJ24" s="103">
        <f t="shared" si="7"/>
        <v>887.30206806893</v>
      </c>
      <c r="HK24" s="90"/>
      <c r="HL24" s="90"/>
      <c r="HM24" s="90"/>
      <c r="HN24" s="85" t="s">
        <v>105</v>
      </c>
      <c r="HO24" s="88">
        <v>9509.891</v>
      </c>
      <c r="HP24" s="86">
        <f t="shared" si="114"/>
        <v>0.16599999999925785</v>
      </c>
      <c r="HQ24" s="98">
        <f t="shared" si="115"/>
        <v>1327.9999999940628</v>
      </c>
      <c r="HR24" s="88">
        <v>4722.7304</v>
      </c>
      <c r="HS24" s="86">
        <f t="shared" si="116"/>
        <v>0.06750000000010914</v>
      </c>
      <c r="HT24" s="98">
        <f t="shared" si="117"/>
        <v>540.0000000008731</v>
      </c>
      <c r="HU24" s="99">
        <f t="shared" si="118"/>
        <v>0.4066265060265718</v>
      </c>
      <c r="HV24" s="100">
        <f t="shared" si="119"/>
        <v>0.9263449108444641</v>
      </c>
      <c r="HW24" s="103">
        <f t="shared" si="8"/>
        <v>1433.5912946112549</v>
      </c>
      <c r="HX24" s="90"/>
      <c r="HY24" s="90"/>
      <c r="HZ24" s="90"/>
      <c r="IA24" s="85" t="s">
        <v>105</v>
      </c>
      <c r="IB24" s="93">
        <f t="shared" si="120"/>
        <v>13049.900000026582</v>
      </c>
      <c r="IC24" s="93">
        <f t="shared" si="121"/>
        <v>4098.750000090263</v>
      </c>
      <c r="ID24" s="106">
        <f t="shared" si="122"/>
        <v>0.31408286654165274</v>
      </c>
      <c r="IE24" s="100">
        <f t="shared" si="123"/>
        <v>0.9540490556045578</v>
      </c>
      <c r="IF24" s="101">
        <f t="shared" si="9"/>
        <v>13678.437102751679</v>
      </c>
      <c r="IG24" s="222">
        <v>1575</v>
      </c>
      <c r="IH24" s="223"/>
      <c r="II24" s="148"/>
      <c r="IJ24" s="107"/>
      <c r="IK24" s="2"/>
      <c r="IL24" s="2"/>
      <c r="IM24" s="2"/>
      <c r="IN24" s="2"/>
      <c r="IO24" s="2"/>
      <c r="IP24" s="2"/>
      <c r="IQ24" s="2"/>
      <c r="IR24" s="2"/>
    </row>
    <row r="25" spans="1:252" ht="15">
      <c r="A25" s="85" t="s">
        <v>106</v>
      </c>
      <c r="B25" s="88">
        <v>3165.154</v>
      </c>
      <c r="C25" s="86">
        <f t="shared" si="10"/>
        <v>0.03099999999994907</v>
      </c>
      <c r="D25" s="98">
        <f t="shared" si="11"/>
        <v>247.99999999959255</v>
      </c>
      <c r="E25" s="88">
        <v>1446.10530000001</v>
      </c>
      <c r="F25" s="102">
        <f t="shared" si="124"/>
        <v>0.00659999999993488</v>
      </c>
      <c r="G25" s="98">
        <f t="shared" si="12"/>
        <v>52.79999999947904</v>
      </c>
      <c r="H25" s="99">
        <f t="shared" si="13"/>
        <v>0.21290322580470075</v>
      </c>
      <c r="I25" s="100">
        <f t="shared" si="14"/>
        <v>0.9780785919050806</v>
      </c>
      <c r="J25" s="101">
        <f t="shared" si="15"/>
        <v>253.55835620176845</v>
      </c>
      <c r="K25" s="90"/>
      <c r="L25" s="90"/>
      <c r="M25" s="90"/>
      <c r="N25" s="85" t="s">
        <v>106</v>
      </c>
      <c r="O25" s="88">
        <v>13727.563</v>
      </c>
      <c r="P25" s="86">
        <f t="shared" si="16"/>
        <v>0.11700000000018917</v>
      </c>
      <c r="Q25" s="98">
        <f t="shared" si="17"/>
        <v>2340.0000000037835</v>
      </c>
      <c r="R25" s="88">
        <v>4621.9219</v>
      </c>
      <c r="S25" s="86">
        <f t="shared" si="18"/>
        <v>0.012999999999919964</v>
      </c>
      <c r="T25" s="98">
        <f t="shared" si="19"/>
        <v>259.9999999983993</v>
      </c>
      <c r="U25" s="99">
        <f t="shared" si="20"/>
        <v>0.1111111111102474</v>
      </c>
      <c r="V25" s="100">
        <f t="shared" si="21"/>
        <v>0.9938837346737132</v>
      </c>
      <c r="W25" s="101">
        <f t="shared" si="22"/>
        <v>2354.4001359193117</v>
      </c>
      <c r="X25" s="90"/>
      <c r="Y25" s="90"/>
      <c r="Z25" s="90"/>
      <c r="AA25" s="85" t="s">
        <v>106</v>
      </c>
      <c r="AB25" s="88">
        <v>14101.344</v>
      </c>
      <c r="AC25" s="86">
        <f t="shared" si="23"/>
        <v>0.12599999999838474</v>
      </c>
      <c r="AD25" s="98">
        <f t="shared" si="24"/>
        <v>2519.9999999676947</v>
      </c>
      <c r="AE25" s="178">
        <v>5539.5589</v>
      </c>
      <c r="AF25" s="86">
        <f t="shared" si="25"/>
        <v>0.018299999999726424</v>
      </c>
      <c r="AG25" s="98">
        <f t="shared" si="26"/>
        <v>365.9999999945285</v>
      </c>
      <c r="AH25" s="99">
        <f t="shared" si="27"/>
        <v>0.14523809523778589</v>
      </c>
      <c r="AI25" s="100">
        <f t="shared" si="28"/>
        <v>0.9896169282959341</v>
      </c>
      <c r="AJ25" s="101">
        <v>0</v>
      </c>
      <c r="AK25" s="90"/>
      <c r="AL25" s="90"/>
      <c r="AM25" s="90"/>
      <c r="AN25" s="85" t="s">
        <v>106</v>
      </c>
      <c r="AO25" s="92">
        <v>28980.987</v>
      </c>
      <c r="AP25" s="86">
        <f t="shared" si="29"/>
        <v>0.25500000000101863</v>
      </c>
      <c r="AQ25" s="98">
        <f t="shared" si="30"/>
        <v>1530.0000000061118</v>
      </c>
      <c r="AR25" s="92">
        <v>11600.3831</v>
      </c>
      <c r="AS25" s="86">
        <f t="shared" si="31"/>
        <v>0.04249999999956344</v>
      </c>
      <c r="AT25" s="98">
        <f t="shared" si="32"/>
        <v>254.99999999738066</v>
      </c>
      <c r="AU25" s="99">
        <f t="shared" si="33"/>
        <v>0.1666666666642889</v>
      </c>
      <c r="AV25" s="100">
        <f t="shared" si="34"/>
        <v>0.9863939238325241</v>
      </c>
      <c r="AW25" s="101">
        <v>0</v>
      </c>
      <c r="AX25" s="90"/>
      <c r="AY25" s="90"/>
      <c r="AZ25" s="90"/>
      <c r="BA25" s="85" t="s">
        <v>106</v>
      </c>
      <c r="BB25" s="88">
        <v>5892.245</v>
      </c>
      <c r="BC25" s="86">
        <f t="shared" si="35"/>
        <v>0.052999999999883585</v>
      </c>
      <c r="BD25" s="98">
        <f t="shared" si="36"/>
        <v>423.9999999990687</v>
      </c>
      <c r="BE25" s="88">
        <v>2091.2136</v>
      </c>
      <c r="BF25" s="86">
        <f t="shared" si="37"/>
        <v>0.010499999999865395</v>
      </c>
      <c r="BG25" s="98">
        <f t="shared" si="38"/>
        <v>83.99999999892316</v>
      </c>
      <c r="BH25" s="99">
        <f t="shared" si="39"/>
        <v>0.19811320754506526</v>
      </c>
      <c r="BI25" s="100">
        <f t="shared" si="40"/>
        <v>0.9809349878423642</v>
      </c>
      <c r="BJ25" s="101">
        <f t="shared" si="0"/>
        <v>432.24067369814856</v>
      </c>
      <c r="BK25" s="90"/>
      <c r="BL25" s="90"/>
      <c r="BM25" s="91"/>
      <c r="BN25" s="85" t="s">
        <v>106</v>
      </c>
      <c r="BO25" s="88">
        <v>3633.152</v>
      </c>
      <c r="BP25" s="86">
        <f t="shared" si="41"/>
        <v>0.041999999999916326</v>
      </c>
      <c r="BQ25" s="98">
        <f t="shared" si="42"/>
        <v>83.99999999983265</v>
      </c>
      <c r="BR25" s="88">
        <v>898.8037</v>
      </c>
      <c r="BS25" s="86">
        <f t="shared" si="43"/>
        <v>0.004600000000095861</v>
      </c>
      <c r="BT25" s="98">
        <f t="shared" si="44"/>
        <v>9.200000000191721</v>
      </c>
      <c r="BU25" s="99">
        <f t="shared" si="45"/>
        <v>0.10952380952631012</v>
      </c>
      <c r="BV25" s="100">
        <f t="shared" si="46"/>
        <v>0.9940556929778047</v>
      </c>
      <c r="BW25" s="101">
        <f t="shared" si="1"/>
        <v>84.50230766065157</v>
      </c>
      <c r="BX25" s="90"/>
      <c r="BY25" s="90"/>
      <c r="BZ25" s="90"/>
      <c r="CA25" s="85" t="s">
        <v>106</v>
      </c>
      <c r="CB25" s="92">
        <v>12503.271</v>
      </c>
      <c r="CC25" s="86">
        <f t="shared" si="47"/>
        <v>0.03499999999985448</v>
      </c>
      <c r="CD25" s="98">
        <f t="shared" si="48"/>
        <v>279.99999999883585</v>
      </c>
      <c r="CE25" s="88">
        <v>3551.4701</v>
      </c>
      <c r="CF25" s="86">
        <f t="shared" si="49"/>
        <v>0.01290000000017244</v>
      </c>
      <c r="CG25" s="98">
        <f t="shared" si="50"/>
        <v>103.20000000137952</v>
      </c>
      <c r="CH25" s="99">
        <f t="shared" si="51"/>
        <v>0.3685714285778878</v>
      </c>
      <c r="CI25" s="100">
        <f t="shared" si="52"/>
        <v>0.9382973379891084</v>
      </c>
      <c r="CJ25" s="101">
        <f t="shared" si="2"/>
        <v>298.41286835462176</v>
      </c>
      <c r="CK25" s="90"/>
      <c r="CL25" s="90"/>
      <c r="CM25" s="90"/>
      <c r="CN25" s="85" t="s">
        <v>106</v>
      </c>
      <c r="CO25" s="92">
        <v>16233.087</v>
      </c>
      <c r="CP25" s="86">
        <f t="shared" si="53"/>
        <v>0.1999999999989086</v>
      </c>
      <c r="CQ25" s="98">
        <f t="shared" si="54"/>
        <v>1599.9999999912689</v>
      </c>
      <c r="CR25" s="92">
        <v>5997.7868</v>
      </c>
      <c r="CS25" s="86">
        <f t="shared" si="55"/>
        <v>0.12409999999999854</v>
      </c>
      <c r="CT25" s="98">
        <f t="shared" si="3"/>
        <v>992.7999999999884</v>
      </c>
      <c r="CU25" s="99">
        <f t="shared" si="56"/>
        <v>0.6205000000033788</v>
      </c>
      <c r="CV25" s="100">
        <f t="shared" si="57"/>
        <v>0.8497123655494198</v>
      </c>
      <c r="CW25" s="101">
        <f t="shared" si="4"/>
        <v>1882.990132733583</v>
      </c>
      <c r="CX25" s="90"/>
      <c r="CY25" s="90"/>
      <c r="CZ25" s="90"/>
      <c r="DA25" s="85" t="s">
        <v>106</v>
      </c>
      <c r="DB25" s="92">
        <v>4769.062</v>
      </c>
      <c r="DC25" s="86">
        <f t="shared" si="58"/>
        <v>0.04500000000007276</v>
      </c>
      <c r="DD25" s="98">
        <f t="shared" si="59"/>
        <v>360.0000000005821</v>
      </c>
      <c r="DE25" s="88">
        <v>1771.249</v>
      </c>
      <c r="DF25" s="86">
        <f t="shared" si="60"/>
        <v>0.009000000000014552</v>
      </c>
      <c r="DG25" s="98">
        <f t="shared" si="61"/>
        <v>72.00000000011642</v>
      </c>
      <c r="DH25" s="99">
        <f t="shared" si="62"/>
        <v>0.2</v>
      </c>
      <c r="DI25" s="100">
        <f t="shared" si="63"/>
        <v>0.9805806756909201</v>
      </c>
      <c r="DJ25" s="101">
        <f t="shared" si="64"/>
        <v>367.1294049792741</v>
      </c>
      <c r="DK25" s="90"/>
      <c r="DL25" s="90"/>
      <c r="DM25" s="90"/>
      <c r="DN25" s="85" t="s">
        <v>106</v>
      </c>
      <c r="DO25" s="92">
        <v>2825.6199</v>
      </c>
      <c r="DP25" s="86">
        <f t="shared" si="65"/>
        <v>0.10789999999997235</v>
      </c>
      <c r="DQ25" s="98">
        <f t="shared" si="66"/>
        <v>863.1999999997788</v>
      </c>
      <c r="DR25" s="92">
        <v>940.187</v>
      </c>
      <c r="DS25" s="86">
        <f t="shared" si="67"/>
        <v>0.052500000000009095</v>
      </c>
      <c r="DT25" s="98">
        <f t="shared" si="68"/>
        <v>420.00000000007276</v>
      </c>
      <c r="DU25" s="99">
        <f t="shared" si="69"/>
        <v>0.4865616311401534</v>
      </c>
      <c r="DV25" s="100">
        <f t="shared" si="70"/>
        <v>0.899208505813491</v>
      </c>
      <c r="DW25" s="103">
        <f t="shared" si="71"/>
        <v>959.9553322939976</v>
      </c>
      <c r="DX25" s="90"/>
      <c r="DY25" s="90"/>
      <c r="DZ25" s="90"/>
      <c r="EA25" s="85" t="s">
        <v>106</v>
      </c>
      <c r="EB25" s="92">
        <v>17472.175</v>
      </c>
      <c r="EC25" s="86">
        <f t="shared" si="72"/>
        <v>0.13599999999860302</v>
      </c>
      <c r="ED25" s="98">
        <f t="shared" si="73"/>
        <v>1087.9999999888241</v>
      </c>
      <c r="EE25" s="88">
        <v>10619.3383</v>
      </c>
      <c r="EF25" s="86">
        <f t="shared" si="74"/>
        <v>0.05680000000029395</v>
      </c>
      <c r="EG25" s="98">
        <f t="shared" si="75"/>
        <v>454.4000000023516</v>
      </c>
      <c r="EH25" s="99">
        <f t="shared" si="76"/>
        <v>0.4176470588299808</v>
      </c>
      <c r="EI25" s="100">
        <f t="shared" si="77"/>
        <v>0.922755419384912</v>
      </c>
      <c r="EJ25" s="103">
        <f t="shared" si="78"/>
        <v>1179.0773341803406</v>
      </c>
      <c r="EK25" s="90"/>
      <c r="EL25" s="90"/>
      <c r="EM25" s="90"/>
      <c r="EN25" s="85" t="s">
        <v>106</v>
      </c>
      <c r="EO25" s="92">
        <v>5305.493</v>
      </c>
      <c r="EP25" s="86">
        <f t="shared" si="79"/>
        <v>0.05300000000079308</v>
      </c>
      <c r="EQ25" s="103">
        <f t="shared" si="125"/>
        <v>79.50000000118962</v>
      </c>
      <c r="ER25" s="92">
        <v>3881.8922</v>
      </c>
      <c r="ES25" s="86">
        <f t="shared" si="80"/>
        <v>0.024099999999634747</v>
      </c>
      <c r="ET25" s="104">
        <f t="shared" si="81"/>
        <v>36.14999999945212</v>
      </c>
      <c r="EU25" s="99">
        <f t="shared" si="82"/>
        <v>0.4547169811183796</v>
      </c>
      <c r="EV25" s="100">
        <f t="shared" si="83"/>
        <v>0.9103076476673334</v>
      </c>
      <c r="EW25" s="103">
        <f t="shared" si="84"/>
        <v>87.33311227793006</v>
      </c>
      <c r="EX25" s="90"/>
      <c r="EY25" s="90"/>
      <c r="EZ25" s="90"/>
      <c r="FA25" s="85" t="s">
        <v>106</v>
      </c>
      <c r="FB25" s="92">
        <v>11569.012</v>
      </c>
      <c r="FC25" s="86">
        <f t="shared" si="85"/>
        <v>0.1110000000007858</v>
      </c>
      <c r="FD25" s="105">
        <f t="shared" si="86"/>
        <v>444.0000000031432</v>
      </c>
      <c r="FE25" s="92">
        <v>4037.2753</v>
      </c>
      <c r="FF25" s="86">
        <f t="shared" si="87"/>
        <v>0.03139999999984866</v>
      </c>
      <c r="FG25" s="104">
        <f t="shared" si="88"/>
        <v>125.59999999939464</v>
      </c>
      <c r="FH25" s="99">
        <f t="shared" si="89"/>
        <v>0.28288288287951685</v>
      </c>
      <c r="FI25" s="100">
        <f t="shared" si="90"/>
        <v>0.9622403249426705</v>
      </c>
      <c r="FJ25" s="104">
        <f t="shared" si="91"/>
        <v>3848.961299770682</v>
      </c>
      <c r="FK25" s="90"/>
      <c r="FL25" s="90"/>
      <c r="FM25" s="90"/>
      <c r="FN25" s="85" t="s">
        <v>106</v>
      </c>
      <c r="FO25" s="88">
        <v>7265.864</v>
      </c>
      <c r="FP25" s="86">
        <f t="shared" si="92"/>
        <v>0.0819999999994252</v>
      </c>
      <c r="FQ25" s="105">
        <f t="shared" si="93"/>
        <v>327.9999999977008</v>
      </c>
      <c r="FR25" s="92">
        <v>2991.2384</v>
      </c>
      <c r="FS25" s="86">
        <f t="shared" si="94"/>
        <v>0.021000000000185537</v>
      </c>
      <c r="FT25" s="105">
        <f t="shared" si="95"/>
        <v>84.00000000074215</v>
      </c>
      <c r="FU25" s="99">
        <f t="shared" si="96"/>
        <v>0.25609756097966757</v>
      </c>
      <c r="FV25" s="100">
        <f t="shared" si="97"/>
        <v>0.9687367044302502</v>
      </c>
      <c r="FW25" s="103">
        <f t="shared" si="98"/>
        <v>338.5852920589085</v>
      </c>
      <c r="FX25" s="90"/>
      <c r="FY25" s="90"/>
      <c r="FZ25" s="90"/>
      <c r="GA25" s="85" t="s">
        <v>106</v>
      </c>
      <c r="GB25" s="88">
        <v>294.471</v>
      </c>
      <c r="GC25" s="86">
        <f t="shared" si="99"/>
        <v>0.012000000000000455</v>
      </c>
      <c r="GD25" s="98">
        <f t="shared" si="100"/>
        <v>48.00000000000182</v>
      </c>
      <c r="GE25" s="88">
        <v>135.0289</v>
      </c>
      <c r="GF25" s="86">
        <f t="shared" si="101"/>
        <v>0.0016999999999995907</v>
      </c>
      <c r="GG25" s="98">
        <f t="shared" si="102"/>
        <v>6.799999999998363</v>
      </c>
      <c r="GH25" s="99">
        <f t="shared" si="103"/>
        <v>0.1416666666666272</v>
      </c>
      <c r="GI25" s="100">
        <f t="shared" si="104"/>
        <v>0.9901138386947204</v>
      </c>
      <c r="GJ25" s="103">
        <f t="shared" si="5"/>
        <v>48.47927392195712</v>
      </c>
      <c r="GK25" s="90"/>
      <c r="GL25" s="90"/>
      <c r="GM25" s="90"/>
      <c r="GN25" s="85" t="s">
        <v>106</v>
      </c>
      <c r="GO25" s="88">
        <v>8744.62</v>
      </c>
      <c r="GP25" s="86">
        <f t="shared" si="105"/>
        <v>0.07300000000032014</v>
      </c>
      <c r="GQ25" s="98">
        <f t="shared" si="106"/>
        <v>219.00000000096043</v>
      </c>
      <c r="GR25" s="88">
        <v>3374.6615</v>
      </c>
      <c r="GS25" s="86">
        <f t="shared" si="126"/>
        <v>0.016200000000026193</v>
      </c>
      <c r="GT25" s="98">
        <f t="shared" si="127"/>
        <v>48.60000000007858</v>
      </c>
      <c r="GU25" s="99">
        <f t="shared" si="107"/>
        <v>0.22191780821856366</v>
      </c>
      <c r="GV25" s="100">
        <f t="shared" si="108"/>
        <v>0.9762499522203962</v>
      </c>
      <c r="GW25" s="101">
        <v>0</v>
      </c>
      <c r="GX25" s="90"/>
      <c r="GY25" s="90"/>
      <c r="GZ25" s="90"/>
      <c r="HA25" s="85" t="s">
        <v>106</v>
      </c>
      <c r="HB25" s="88">
        <v>5624.178</v>
      </c>
      <c r="HC25" s="86">
        <f t="shared" si="6"/>
        <v>0.10400000000026921</v>
      </c>
      <c r="HD25" s="98">
        <f t="shared" si="109"/>
        <v>832.0000000021537</v>
      </c>
      <c r="HE25" s="88">
        <v>2497.5723</v>
      </c>
      <c r="HF25" s="86">
        <f t="shared" si="110"/>
        <v>0.023699999999735155</v>
      </c>
      <c r="HG25" s="98">
        <f t="shared" si="111"/>
        <v>189.59999999788124</v>
      </c>
      <c r="HH25" s="99">
        <f t="shared" si="112"/>
        <v>0.22788461538147892</v>
      </c>
      <c r="HI25" s="100">
        <f t="shared" si="113"/>
        <v>0.9750037610087523</v>
      </c>
      <c r="HJ25" s="103">
        <f t="shared" si="7"/>
        <v>853.3300416619471</v>
      </c>
      <c r="HK25" s="90"/>
      <c r="HL25" s="90"/>
      <c r="HM25" s="90"/>
      <c r="HN25" s="85" t="s">
        <v>106</v>
      </c>
      <c r="HO25" s="88">
        <v>9510.051</v>
      </c>
      <c r="HP25" s="86">
        <f t="shared" si="114"/>
        <v>0.15999999999985448</v>
      </c>
      <c r="HQ25" s="98">
        <f t="shared" si="115"/>
        <v>1279.9999999988358</v>
      </c>
      <c r="HR25" s="88">
        <v>4722.7963</v>
      </c>
      <c r="HS25" s="86">
        <f t="shared" si="116"/>
        <v>0.06589999999960128</v>
      </c>
      <c r="HT25" s="98">
        <f t="shared" si="117"/>
        <v>527.1999999968102</v>
      </c>
      <c r="HU25" s="99">
        <f t="shared" si="118"/>
        <v>0.4118749999978826</v>
      </c>
      <c r="HV25" s="100">
        <f t="shared" si="119"/>
        <v>0.9246421892493694</v>
      </c>
      <c r="HW25" s="103">
        <f t="shared" si="8"/>
        <v>1384.319269530572</v>
      </c>
      <c r="HX25" s="90"/>
      <c r="HY25" s="90"/>
      <c r="HZ25" s="90"/>
      <c r="IA25" s="85" t="s">
        <v>106</v>
      </c>
      <c r="IB25" s="93">
        <f t="shared" si="120"/>
        <v>14567.699999959359</v>
      </c>
      <c r="IC25" s="93">
        <f t="shared" si="121"/>
        <v>4087.3499999871683</v>
      </c>
      <c r="ID25" s="106">
        <f t="shared" si="122"/>
        <v>0.28057620626444607</v>
      </c>
      <c r="IE25" s="100">
        <f t="shared" si="123"/>
        <v>0.9628198363106213</v>
      </c>
      <c r="IF25" s="101">
        <f t="shared" si="9"/>
        <v>15130.244985168318</v>
      </c>
      <c r="IG25" s="222">
        <v>1575</v>
      </c>
      <c r="IH25" s="223"/>
      <c r="II25" s="148"/>
      <c r="IJ25" s="2"/>
      <c r="IK25" s="2"/>
      <c r="IL25" s="2"/>
      <c r="IM25" s="2"/>
      <c r="IN25" s="2"/>
      <c r="IO25" s="2"/>
      <c r="IP25" s="2"/>
      <c r="IQ25" s="2"/>
      <c r="IR25" s="2"/>
    </row>
    <row r="26" spans="1:252" ht="15">
      <c r="A26" s="85" t="s">
        <v>107</v>
      </c>
      <c r="B26" s="88">
        <v>3165.182</v>
      </c>
      <c r="C26" s="86">
        <f t="shared" si="10"/>
        <v>0.027999999999792635</v>
      </c>
      <c r="D26" s="98">
        <f t="shared" si="11"/>
        <v>223.99999999834108</v>
      </c>
      <c r="E26" s="88">
        <v>1446.11130000001</v>
      </c>
      <c r="F26" s="102">
        <f t="shared" si="124"/>
        <v>0.0060000000000854925</v>
      </c>
      <c r="G26" s="98">
        <f t="shared" si="12"/>
        <v>48.00000000068394</v>
      </c>
      <c r="H26" s="99">
        <f t="shared" si="13"/>
        <v>0.21428571429035456</v>
      </c>
      <c r="I26" s="100">
        <f t="shared" si="14"/>
        <v>0.9778024140764799</v>
      </c>
      <c r="J26" s="101">
        <f t="shared" si="15"/>
        <v>229.08513701094284</v>
      </c>
      <c r="K26" s="90"/>
      <c r="L26" s="90"/>
      <c r="M26" s="90"/>
      <c r="N26" s="85" t="s">
        <v>107</v>
      </c>
      <c r="O26" s="88">
        <v>13727.687</v>
      </c>
      <c r="P26" s="86">
        <f t="shared" si="16"/>
        <v>0.12399999999979627</v>
      </c>
      <c r="Q26" s="98">
        <f t="shared" si="17"/>
        <v>2479.9999999959255</v>
      </c>
      <c r="R26" s="88">
        <v>4621.9322</v>
      </c>
      <c r="S26" s="86">
        <f t="shared" si="18"/>
        <v>0.010299999999915599</v>
      </c>
      <c r="T26" s="98">
        <f t="shared" si="19"/>
        <v>205.99999999831198</v>
      </c>
      <c r="U26" s="99">
        <f t="shared" si="20"/>
        <v>0.08306451612848807</v>
      </c>
      <c r="V26" s="100">
        <f t="shared" si="21"/>
        <v>0.9965678933189078</v>
      </c>
      <c r="W26" s="101">
        <f t="shared" si="22"/>
        <v>2488.540937975322</v>
      </c>
      <c r="X26" s="90"/>
      <c r="Y26" s="90"/>
      <c r="Z26" s="90"/>
      <c r="AA26" s="85" t="s">
        <v>107</v>
      </c>
      <c r="AB26" s="88">
        <v>14101.475</v>
      </c>
      <c r="AC26" s="86">
        <f t="shared" si="23"/>
        <v>0.13100000000122236</v>
      </c>
      <c r="AD26" s="98">
        <f t="shared" si="24"/>
        <v>2620.000000024447</v>
      </c>
      <c r="AE26" s="178">
        <v>5539.58</v>
      </c>
      <c r="AF26" s="86">
        <f t="shared" si="25"/>
        <v>0.02109999999993306</v>
      </c>
      <c r="AG26" s="98">
        <f t="shared" si="26"/>
        <v>421.9999999986612</v>
      </c>
      <c r="AH26" s="99">
        <f t="shared" si="27"/>
        <v>0.16106870228806242</v>
      </c>
      <c r="AI26" s="100">
        <f t="shared" si="28"/>
        <v>0.9872754932625637</v>
      </c>
      <c r="AJ26" s="101">
        <v>0</v>
      </c>
      <c r="AK26" s="90"/>
      <c r="AL26" s="90"/>
      <c r="AM26" s="90"/>
      <c r="AN26" s="85" t="s">
        <v>107</v>
      </c>
      <c r="AO26" s="92">
        <v>28981.261</v>
      </c>
      <c r="AP26" s="86">
        <f t="shared" si="29"/>
        <v>0.2739999999976135</v>
      </c>
      <c r="AQ26" s="98">
        <f t="shared" si="30"/>
        <v>1643.999999985681</v>
      </c>
      <c r="AR26" s="92">
        <v>11600.4277</v>
      </c>
      <c r="AS26" s="86">
        <f t="shared" si="31"/>
        <v>0.04460000000108266</v>
      </c>
      <c r="AT26" s="98">
        <f t="shared" si="32"/>
        <v>267.600000006496</v>
      </c>
      <c r="AU26" s="99">
        <f t="shared" si="33"/>
        <v>0.1627737226331063</v>
      </c>
      <c r="AV26" s="100">
        <f t="shared" si="34"/>
        <v>0.9870099268634246</v>
      </c>
      <c r="AW26" s="101">
        <v>0</v>
      </c>
      <c r="AX26" s="90"/>
      <c r="AY26" s="90"/>
      <c r="AZ26" s="90"/>
      <c r="BA26" s="85" t="s">
        <v>107</v>
      </c>
      <c r="BB26" s="88">
        <v>5892.305</v>
      </c>
      <c r="BC26" s="86">
        <f t="shared" si="35"/>
        <v>0.06000000000040018</v>
      </c>
      <c r="BD26" s="98">
        <f t="shared" si="36"/>
        <v>480.0000000032014</v>
      </c>
      <c r="BE26" s="88">
        <v>2091.2256</v>
      </c>
      <c r="BF26" s="86">
        <f t="shared" si="37"/>
        <v>0.012000000000170985</v>
      </c>
      <c r="BG26" s="98">
        <f t="shared" si="38"/>
        <v>96.00000000136788</v>
      </c>
      <c r="BH26" s="99">
        <f t="shared" si="39"/>
        <v>0.20000000000151583</v>
      </c>
      <c r="BI26" s="100">
        <f t="shared" si="40"/>
        <v>0.9805806756906343</v>
      </c>
      <c r="BJ26" s="101">
        <f t="shared" si="0"/>
        <v>489.50587330831485</v>
      </c>
      <c r="BK26" s="90"/>
      <c r="BL26" s="90"/>
      <c r="BM26" s="91"/>
      <c r="BN26" s="85" t="s">
        <v>107</v>
      </c>
      <c r="BO26" s="177">
        <v>3633.196</v>
      </c>
      <c r="BP26" s="86">
        <f t="shared" si="41"/>
        <v>0.04399999999986903</v>
      </c>
      <c r="BQ26" s="98">
        <f t="shared" si="42"/>
        <v>87.99999999973807</v>
      </c>
      <c r="BR26" s="88">
        <v>898.8089</v>
      </c>
      <c r="BS26" s="86">
        <f t="shared" si="43"/>
        <v>0.005199999999945248</v>
      </c>
      <c r="BT26" s="98">
        <f t="shared" si="44"/>
        <v>10.399999999890497</v>
      </c>
      <c r="BU26" s="99">
        <f t="shared" si="45"/>
        <v>0.1181818181809256</v>
      </c>
      <c r="BV26" s="100">
        <f t="shared" si="46"/>
        <v>0.9930888410645057</v>
      </c>
      <c r="BW26" s="101">
        <f t="shared" si="1"/>
        <v>88.61241447986632</v>
      </c>
      <c r="BX26" s="90"/>
      <c r="BY26" s="90"/>
      <c r="BZ26" s="90"/>
      <c r="CA26" s="85" t="s">
        <v>107</v>
      </c>
      <c r="CB26" s="92">
        <v>12503.311</v>
      </c>
      <c r="CC26" s="86">
        <f t="shared" si="47"/>
        <v>0.039999999999054126</v>
      </c>
      <c r="CD26" s="98">
        <f t="shared" si="48"/>
        <v>319.999999992433</v>
      </c>
      <c r="CE26" s="88">
        <v>3551.4819</v>
      </c>
      <c r="CF26" s="86">
        <f t="shared" si="49"/>
        <v>0.011800000000221189</v>
      </c>
      <c r="CG26" s="98">
        <f t="shared" si="50"/>
        <v>94.40000000176951</v>
      </c>
      <c r="CH26" s="99">
        <f t="shared" si="51"/>
        <v>0.29500000001250554</v>
      </c>
      <c r="CI26" s="100">
        <f t="shared" si="52"/>
        <v>0.9591360923482162</v>
      </c>
      <c r="CJ26" s="101">
        <f t="shared" si="2"/>
        <v>333.6335714455175</v>
      </c>
      <c r="CK26" s="90"/>
      <c r="CL26" s="90"/>
      <c r="CM26" s="90"/>
      <c r="CN26" s="85" t="s">
        <v>107</v>
      </c>
      <c r="CO26" s="92">
        <v>16233.306</v>
      </c>
      <c r="CP26" s="86">
        <f t="shared" si="53"/>
        <v>0.21900000000096043</v>
      </c>
      <c r="CQ26" s="98">
        <f t="shared" si="54"/>
        <v>1752.0000000076834</v>
      </c>
      <c r="CR26" s="92">
        <v>5997.9062</v>
      </c>
      <c r="CS26" s="86">
        <f t="shared" si="55"/>
        <v>0.11940000000049622</v>
      </c>
      <c r="CT26" s="98">
        <f t="shared" si="3"/>
        <v>955.2000000039698</v>
      </c>
      <c r="CU26" s="99">
        <f t="shared" si="56"/>
        <v>0.5452054794519297</v>
      </c>
      <c r="CV26" s="100">
        <f t="shared" si="57"/>
        <v>0.8779874845778343</v>
      </c>
      <c r="CW26" s="101">
        <f t="shared" si="4"/>
        <v>1995.472635751868</v>
      </c>
      <c r="CX26" s="90"/>
      <c r="CY26" s="90"/>
      <c r="CZ26" s="90"/>
      <c r="DA26" s="85" t="s">
        <v>107</v>
      </c>
      <c r="DB26" s="92">
        <v>4769.108</v>
      </c>
      <c r="DC26" s="86">
        <f t="shared" si="58"/>
        <v>0.046000000000276486</v>
      </c>
      <c r="DD26" s="98">
        <f t="shared" si="59"/>
        <v>368.0000000022119</v>
      </c>
      <c r="DE26" s="88">
        <v>1771.26</v>
      </c>
      <c r="DF26" s="86">
        <f t="shared" si="60"/>
        <v>0.010999999999967258</v>
      </c>
      <c r="DG26" s="98">
        <f t="shared" si="61"/>
        <v>87.99999999973807</v>
      </c>
      <c r="DH26" s="99">
        <f t="shared" si="62"/>
        <v>0.23913043478045962</v>
      </c>
      <c r="DI26" s="100">
        <f t="shared" si="63"/>
        <v>0.9725788916548876</v>
      </c>
      <c r="DJ26" s="101">
        <f t="shared" si="64"/>
        <v>378.3754748944253</v>
      </c>
      <c r="DK26" s="90"/>
      <c r="DL26" s="90"/>
      <c r="DM26" s="90"/>
      <c r="DN26" s="85" t="s">
        <v>107</v>
      </c>
      <c r="DO26" s="92">
        <v>2825.7845</v>
      </c>
      <c r="DP26" s="86">
        <f t="shared" si="65"/>
        <v>0.16460000000006403</v>
      </c>
      <c r="DQ26" s="98">
        <f t="shared" si="66"/>
        <v>1316.8000000005122</v>
      </c>
      <c r="DR26" s="92">
        <v>940.2574</v>
      </c>
      <c r="DS26" s="86">
        <f t="shared" si="67"/>
        <v>0.07039999999994961</v>
      </c>
      <c r="DT26" s="98">
        <f t="shared" si="68"/>
        <v>563.1999999995969</v>
      </c>
      <c r="DU26" s="99">
        <f t="shared" si="69"/>
        <v>0.4277035236933307</v>
      </c>
      <c r="DV26" s="100">
        <f t="shared" si="70"/>
        <v>0.919433706939505</v>
      </c>
      <c r="DW26" s="103">
        <f t="shared" si="71"/>
        <v>1432.1859097201364</v>
      </c>
      <c r="DX26" s="90"/>
      <c r="DY26" s="90"/>
      <c r="DZ26" s="90"/>
      <c r="EA26" s="85" t="s">
        <v>107</v>
      </c>
      <c r="EB26" s="92">
        <v>17472.336</v>
      </c>
      <c r="EC26" s="86">
        <f t="shared" si="72"/>
        <v>0.1610000000000582</v>
      </c>
      <c r="ED26" s="98">
        <f t="shared" si="73"/>
        <v>1288.0000000004657</v>
      </c>
      <c r="EE26" s="88">
        <v>10619.3694</v>
      </c>
      <c r="EF26" s="86">
        <f t="shared" si="74"/>
        <v>0.03110000000015134</v>
      </c>
      <c r="EG26" s="98">
        <f t="shared" si="75"/>
        <v>248.80000000121072</v>
      </c>
      <c r="EH26" s="99">
        <f t="shared" si="76"/>
        <v>0.1931677018642242</v>
      </c>
      <c r="EI26" s="100">
        <f t="shared" si="77"/>
        <v>0.9818495159433624</v>
      </c>
      <c r="EJ26" s="103">
        <f t="shared" si="78"/>
        <v>1311.8099862410722</v>
      </c>
      <c r="EK26" s="90"/>
      <c r="EL26" s="90"/>
      <c r="EM26" s="90"/>
      <c r="EN26" s="85" t="s">
        <v>107</v>
      </c>
      <c r="EO26" s="92">
        <v>5305.547</v>
      </c>
      <c r="EP26" s="86">
        <f t="shared" si="79"/>
        <v>0.05399999999917782</v>
      </c>
      <c r="EQ26" s="103">
        <f t="shared" si="125"/>
        <v>80.99999999876673</v>
      </c>
      <c r="ER26" s="92">
        <v>3881.9161</v>
      </c>
      <c r="ES26" s="86">
        <f t="shared" si="80"/>
        <v>0.0239000000001397</v>
      </c>
      <c r="ET26" s="104">
        <f t="shared" si="81"/>
        <v>35.85000000020955</v>
      </c>
      <c r="EU26" s="99">
        <f t="shared" si="82"/>
        <v>0.44259259260191836</v>
      </c>
      <c r="EV26" s="100">
        <f t="shared" si="83"/>
        <v>0.9144389348719355</v>
      </c>
      <c r="EW26" s="103">
        <f t="shared" si="84"/>
        <v>88.5789055013395</v>
      </c>
      <c r="EX26" s="90"/>
      <c r="EY26" s="90"/>
      <c r="EZ26" s="90"/>
      <c r="FA26" s="85" t="s">
        <v>107</v>
      </c>
      <c r="FB26" s="92">
        <v>11569.145</v>
      </c>
      <c r="FC26" s="86">
        <f t="shared" si="85"/>
        <v>0.13299999999981083</v>
      </c>
      <c r="FD26" s="105">
        <f t="shared" si="86"/>
        <v>531.9999999992433</v>
      </c>
      <c r="FE26" s="92">
        <v>4037.3133</v>
      </c>
      <c r="FF26" s="86">
        <f t="shared" si="87"/>
        <v>0.038000000000010914</v>
      </c>
      <c r="FG26" s="104">
        <f t="shared" si="88"/>
        <v>152.00000000004366</v>
      </c>
      <c r="FH26" s="99">
        <f t="shared" si="89"/>
        <v>0.28571428571477414</v>
      </c>
      <c r="FI26" s="100">
        <f t="shared" si="90"/>
        <v>0.961523947640699</v>
      </c>
      <c r="FJ26" s="104">
        <f t="shared" si="91"/>
        <v>3846.095790562796</v>
      </c>
      <c r="FK26" s="90"/>
      <c r="FL26" s="90"/>
      <c r="FM26" s="90"/>
      <c r="FN26" s="85" t="s">
        <v>107</v>
      </c>
      <c r="FO26" s="88">
        <v>7265.96</v>
      </c>
      <c r="FP26" s="86">
        <f t="shared" si="92"/>
        <v>0.09600000000045839</v>
      </c>
      <c r="FQ26" s="105">
        <f t="shared" si="93"/>
        <v>384.00000000183354</v>
      </c>
      <c r="FR26" s="92">
        <v>2991.263</v>
      </c>
      <c r="FS26" s="86">
        <f t="shared" si="94"/>
        <v>0.02459999999973661</v>
      </c>
      <c r="FT26" s="105">
        <f t="shared" si="95"/>
        <v>98.39999999894644</v>
      </c>
      <c r="FU26" s="99">
        <f t="shared" si="96"/>
        <v>0.2562499999960328</v>
      </c>
      <c r="FV26" s="100">
        <f t="shared" si="97"/>
        <v>0.9687012047691181</v>
      </c>
      <c r="FW26" s="103">
        <f t="shared" si="98"/>
        <v>396.4070635107311</v>
      </c>
      <c r="FX26" s="90"/>
      <c r="FY26" s="90"/>
      <c r="FZ26" s="90"/>
      <c r="GA26" s="85" t="s">
        <v>107</v>
      </c>
      <c r="GB26" s="88">
        <v>294.494</v>
      </c>
      <c r="GC26" s="86">
        <f t="shared" si="99"/>
        <v>0.023000000000024556</v>
      </c>
      <c r="GD26" s="98">
        <f t="shared" si="100"/>
        <v>92.00000000009823</v>
      </c>
      <c r="GE26" s="88">
        <v>135.031</v>
      </c>
      <c r="GF26" s="86">
        <f t="shared" si="101"/>
        <v>0.0021000000000128694</v>
      </c>
      <c r="GG26" s="98">
        <f t="shared" si="102"/>
        <v>8.400000000051477</v>
      </c>
      <c r="GH26" s="99">
        <f t="shared" si="103"/>
        <v>0.09130434782654902</v>
      </c>
      <c r="GI26" s="100">
        <f t="shared" si="104"/>
        <v>0.9958576396563357</v>
      </c>
      <c r="GJ26" s="103">
        <f t="shared" si="5"/>
        <v>92.38268235994741</v>
      </c>
      <c r="GK26" s="90"/>
      <c r="GL26" s="90"/>
      <c r="GM26" s="90"/>
      <c r="GN26" s="85" t="s">
        <v>107</v>
      </c>
      <c r="GO26" s="88">
        <v>8744.704</v>
      </c>
      <c r="GP26" s="86">
        <f t="shared" si="105"/>
        <v>0.08399999999892316</v>
      </c>
      <c r="GQ26" s="98">
        <f t="shared" si="106"/>
        <v>251.99999999676947</v>
      </c>
      <c r="GR26" s="88">
        <v>3374.6801</v>
      </c>
      <c r="GS26" s="86">
        <f t="shared" si="126"/>
        <v>0.01859999999987849</v>
      </c>
      <c r="GT26" s="98">
        <f t="shared" si="127"/>
        <v>55.799999999635475</v>
      </c>
      <c r="GU26" s="99">
        <f t="shared" si="107"/>
        <v>0.2214285714299635</v>
      </c>
      <c r="GV26" s="100">
        <f t="shared" si="108"/>
        <v>0.9763508734873692</v>
      </c>
      <c r="GW26" s="101">
        <v>0</v>
      </c>
      <c r="GX26" s="90"/>
      <c r="GY26" s="90"/>
      <c r="GZ26" s="90"/>
      <c r="HA26" s="85" t="s">
        <v>107</v>
      </c>
      <c r="HB26" s="88">
        <v>5624.292</v>
      </c>
      <c r="HC26" s="86">
        <f t="shared" si="6"/>
        <v>0.11400000000048749</v>
      </c>
      <c r="HD26" s="98">
        <f t="shared" si="109"/>
        <v>912.0000000038999</v>
      </c>
      <c r="HE26" s="88">
        <v>2497.5961</v>
      </c>
      <c r="HF26" s="86">
        <f t="shared" si="110"/>
        <v>0.023800000000392174</v>
      </c>
      <c r="HG26" s="98">
        <f t="shared" si="111"/>
        <v>190.4000000031374</v>
      </c>
      <c r="HH26" s="99">
        <f t="shared" si="112"/>
        <v>0.20877192982710877</v>
      </c>
      <c r="HI26" s="100">
        <f t="shared" si="113"/>
        <v>0.9788946081884146</v>
      </c>
      <c r="HJ26" s="103">
        <f t="shared" si="7"/>
        <v>931.6631150841532</v>
      </c>
      <c r="HK26" s="90"/>
      <c r="HL26" s="90"/>
      <c r="HM26" s="90"/>
      <c r="HN26" s="85" t="s">
        <v>107</v>
      </c>
      <c r="HO26" s="88">
        <v>9510.216</v>
      </c>
      <c r="HP26" s="86">
        <f t="shared" si="114"/>
        <v>0.16500000000087311</v>
      </c>
      <c r="HQ26" s="98">
        <f t="shared" si="115"/>
        <v>1320.000000006985</v>
      </c>
      <c r="HR26" s="88">
        <v>4722.8609</v>
      </c>
      <c r="HS26" s="86">
        <f t="shared" si="116"/>
        <v>0.06459999999970023</v>
      </c>
      <c r="HT26" s="98">
        <f t="shared" si="117"/>
        <v>516.7999999976018</v>
      </c>
      <c r="HU26" s="99">
        <f t="shared" si="118"/>
        <v>0.391515151511263</v>
      </c>
      <c r="HV26" s="100">
        <f t="shared" si="119"/>
        <v>0.9311761524412024</v>
      </c>
      <c r="HW26" s="103">
        <f t="shared" si="8"/>
        <v>1417.5620762477959</v>
      </c>
      <c r="HX26" s="90"/>
      <c r="HY26" s="90"/>
      <c r="HZ26" s="90"/>
      <c r="IA26" s="85" t="s">
        <v>107</v>
      </c>
      <c r="IB26" s="93">
        <f t="shared" si="120"/>
        <v>16153.800000018236</v>
      </c>
      <c r="IC26" s="93">
        <f t="shared" si="121"/>
        <v>4057.2500000113223</v>
      </c>
      <c r="ID26" s="106">
        <f t="shared" si="122"/>
        <v>0.2511638128494065</v>
      </c>
      <c r="IE26" s="100">
        <f t="shared" si="123"/>
        <v>0.9698763291743969</v>
      </c>
      <c r="IF26" s="101">
        <f t="shared" si="9"/>
        <v>16655.525569707523</v>
      </c>
      <c r="IG26" s="222">
        <v>1575</v>
      </c>
      <c r="IH26" s="223"/>
      <c r="II26" s="148"/>
      <c r="IJ26" s="2"/>
      <c r="IK26" s="2"/>
      <c r="IL26" s="2"/>
      <c r="IM26" s="2"/>
      <c r="IN26" s="2"/>
      <c r="IO26" s="2"/>
      <c r="IP26" s="2"/>
      <c r="IQ26" s="2"/>
      <c r="IR26" s="2"/>
    </row>
    <row r="27" spans="1:252" ht="15">
      <c r="A27" s="85" t="s">
        <v>108</v>
      </c>
      <c r="B27" s="88">
        <v>3165.213</v>
      </c>
      <c r="C27" s="86">
        <f t="shared" si="10"/>
        <v>0.031000000000403816</v>
      </c>
      <c r="D27" s="98">
        <f t="shared" si="11"/>
        <v>248.00000000323053</v>
      </c>
      <c r="E27" s="88">
        <v>1446.11530000001</v>
      </c>
      <c r="F27" s="102">
        <f t="shared" si="124"/>
        <v>0.0039999999999054126</v>
      </c>
      <c r="G27" s="98">
        <f t="shared" si="12"/>
        <v>31.9999999992433</v>
      </c>
      <c r="H27" s="99">
        <f t="shared" si="13"/>
        <v>0.1290322580597841</v>
      </c>
      <c r="I27" s="100">
        <f t="shared" si="14"/>
        <v>0.9917778666346209</v>
      </c>
      <c r="J27" s="101">
        <f t="shared" si="15"/>
        <v>250.05599373251164</v>
      </c>
      <c r="K27" s="90"/>
      <c r="L27" s="90"/>
      <c r="M27" s="90"/>
      <c r="N27" s="85" t="s">
        <v>108</v>
      </c>
      <c r="O27" s="88">
        <v>13727.819</v>
      </c>
      <c r="P27" s="86">
        <f t="shared" si="16"/>
        <v>0.1319999999996071</v>
      </c>
      <c r="Q27" s="98">
        <f t="shared" si="17"/>
        <v>2639.999999992142</v>
      </c>
      <c r="R27" s="88">
        <v>4621.9416</v>
      </c>
      <c r="S27" s="86">
        <f t="shared" si="18"/>
        <v>0.009399999999914144</v>
      </c>
      <c r="T27" s="98">
        <f t="shared" si="19"/>
        <v>187.99999999828287</v>
      </c>
      <c r="U27" s="99">
        <f t="shared" si="20"/>
        <v>0.07121212121168274</v>
      </c>
      <c r="V27" s="100">
        <f t="shared" si="21"/>
        <v>0.9974740200944855</v>
      </c>
      <c r="W27" s="101">
        <f t="shared" si="22"/>
        <v>2646.6854743164827</v>
      </c>
      <c r="X27" s="90"/>
      <c r="Y27" s="90"/>
      <c r="Z27" s="90"/>
      <c r="AA27" s="85" t="s">
        <v>108</v>
      </c>
      <c r="AB27" s="88">
        <v>14101.621</v>
      </c>
      <c r="AC27" s="86">
        <f t="shared" si="23"/>
        <v>0.1459999999988213</v>
      </c>
      <c r="AD27" s="98">
        <f t="shared" si="24"/>
        <v>2919.999999976426</v>
      </c>
      <c r="AE27" s="178">
        <v>5539.6009</v>
      </c>
      <c r="AF27" s="86">
        <f t="shared" si="25"/>
        <v>0.020900000000438013</v>
      </c>
      <c r="AG27" s="98">
        <f t="shared" si="26"/>
        <v>418.00000000876025</v>
      </c>
      <c r="AH27" s="99">
        <f t="shared" si="27"/>
        <v>0.14315068493566263</v>
      </c>
      <c r="AI27" s="100">
        <f t="shared" si="28"/>
        <v>0.9899087715200616</v>
      </c>
      <c r="AJ27" s="101">
        <v>0</v>
      </c>
      <c r="AK27" s="90"/>
      <c r="AL27" s="90"/>
      <c r="AM27" s="90"/>
      <c r="AN27" s="85" t="s">
        <v>108</v>
      </c>
      <c r="AO27" s="92">
        <v>28981.59</v>
      </c>
      <c r="AP27" s="86">
        <f t="shared" si="29"/>
        <v>0.3290000000015425</v>
      </c>
      <c r="AQ27" s="98">
        <f t="shared" si="30"/>
        <v>1974.000000009255</v>
      </c>
      <c r="AR27" s="92">
        <v>11600.4821</v>
      </c>
      <c r="AS27" s="86">
        <f t="shared" si="31"/>
        <v>0.05439999999907741</v>
      </c>
      <c r="AT27" s="98">
        <f t="shared" si="32"/>
        <v>326.39999999446445</v>
      </c>
      <c r="AU27" s="99">
        <f t="shared" si="33"/>
        <v>0.16534954406936886</v>
      </c>
      <c r="AV27" s="100">
        <f t="shared" si="34"/>
        <v>0.9866038397034476</v>
      </c>
      <c r="AW27" s="101">
        <v>0</v>
      </c>
      <c r="AX27" s="90"/>
      <c r="AY27" s="90"/>
      <c r="AZ27" s="90"/>
      <c r="BA27" s="85" t="s">
        <v>108</v>
      </c>
      <c r="BB27" s="88">
        <v>5892.378</v>
      </c>
      <c r="BC27" s="86">
        <f t="shared" si="35"/>
        <v>0.07299999999941065</v>
      </c>
      <c r="BD27" s="98">
        <f t="shared" si="36"/>
        <v>583.9999999952852</v>
      </c>
      <c r="BE27" s="88">
        <v>2091.2422</v>
      </c>
      <c r="BF27" s="86">
        <f t="shared" si="37"/>
        <v>0.016599999999925785</v>
      </c>
      <c r="BG27" s="98">
        <f t="shared" si="38"/>
        <v>132.79999999940628</v>
      </c>
      <c r="BH27" s="99">
        <f t="shared" si="39"/>
        <v>0.22739726027479182</v>
      </c>
      <c r="BI27" s="100">
        <f t="shared" si="40"/>
        <v>0.9751066060770933</v>
      </c>
      <c r="BJ27" s="101">
        <f t="shared" si="0"/>
        <v>598.9088745329589</v>
      </c>
      <c r="BK27" s="90"/>
      <c r="BL27" s="90"/>
      <c r="BM27" s="91"/>
      <c r="BN27" s="85" t="s">
        <v>108</v>
      </c>
      <c r="BO27" s="88">
        <v>3633.241</v>
      </c>
      <c r="BP27" s="86">
        <f t="shared" si="41"/>
        <v>0.04500000000007276</v>
      </c>
      <c r="BQ27" s="98">
        <f t="shared" si="42"/>
        <v>90.00000000014552</v>
      </c>
      <c r="BR27" s="88">
        <v>898.8137</v>
      </c>
      <c r="BS27" s="86">
        <f t="shared" si="43"/>
        <v>0.004800000000045657</v>
      </c>
      <c r="BT27" s="98">
        <f t="shared" si="44"/>
        <v>9.600000000091313</v>
      </c>
      <c r="BU27" s="99">
        <f t="shared" si="45"/>
        <v>0.10666666666750879</v>
      </c>
      <c r="BV27" s="100">
        <f t="shared" si="46"/>
        <v>0.9943592005518406</v>
      </c>
      <c r="BW27" s="101">
        <f t="shared" si="1"/>
        <v>90.51055187119314</v>
      </c>
      <c r="BX27" s="90"/>
      <c r="BY27" s="90"/>
      <c r="BZ27" s="90"/>
      <c r="CA27" s="85" t="s">
        <v>108</v>
      </c>
      <c r="CB27" s="92">
        <v>12503.365</v>
      </c>
      <c r="CC27" s="86">
        <f t="shared" si="47"/>
        <v>0.05400000000008731</v>
      </c>
      <c r="CD27" s="98">
        <f t="shared" si="48"/>
        <v>432.0000000006985</v>
      </c>
      <c r="CE27" s="88">
        <v>3551.5238</v>
      </c>
      <c r="CF27" s="86">
        <f t="shared" si="49"/>
        <v>0.041899999999714055</v>
      </c>
      <c r="CG27" s="98">
        <f t="shared" si="50"/>
        <v>335.19999999771244</v>
      </c>
      <c r="CH27" s="99">
        <f t="shared" si="51"/>
        <v>0.775925925919376</v>
      </c>
      <c r="CI27" s="100">
        <f t="shared" si="52"/>
        <v>0.7900607198297305</v>
      </c>
      <c r="CJ27" s="101">
        <f t="shared" si="2"/>
        <v>546.7934161994546</v>
      </c>
      <c r="CK27" s="90"/>
      <c r="CL27" s="90"/>
      <c r="CM27" s="90"/>
      <c r="CN27" s="85" t="s">
        <v>108</v>
      </c>
      <c r="CO27" s="92">
        <v>16233.62</v>
      </c>
      <c r="CP27" s="86">
        <f t="shared" si="53"/>
        <v>0.3140000000003056</v>
      </c>
      <c r="CQ27" s="98">
        <f t="shared" si="54"/>
        <v>2512.0000000024447</v>
      </c>
      <c r="CR27" s="92">
        <v>5998.0049</v>
      </c>
      <c r="CS27" s="86">
        <f t="shared" si="55"/>
        <v>0.09869999999955326</v>
      </c>
      <c r="CT27" s="98">
        <f t="shared" si="3"/>
        <v>789.599999996426</v>
      </c>
      <c r="CU27" s="99">
        <f t="shared" si="56"/>
        <v>0.3143312101893541</v>
      </c>
      <c r="CV27" s="100">
        <f t="shared" si="57"/>
        <v>0.953981301623658</v>
      </c>
      <c r="CW27" s="101">
        <f t="shared" si="4"/>
        <v>2633.1752999006044</v>
      </c>
      <c r="CX27" s="90"/>
      <c r="CY27" s="90"/>
      <c r="CZ27" s="90"/>
      <c r="DA27" s="85" t="s">
        <v>108</v>
      </c>
      <c r="DB27" s="92">
        <v>4769.157</v>
      </c>
      <c r="DC27" s="86">
        <f t="shared" si="58"/>
        <v>0.04899999999997817</v>
      </c>
      <c r="DD27" s="98">
        <f t="shared" si="59"/>
        <v>391.9999999998254</v>
      </c>
      <c r="DE27" s="88">
        <v>1771.2725</v>
      </c>
      <c r="DF27" s="86">
        <f t="shared" si="60"/>
        <v>0.012500000000045475</v>
      </c>
      <c r="DG27" s="98">
        <f t="shared" si="61"/>
        <v>100.0000000003638</v>
      </c>
      <c r="DH27" s="99">
        <f t="shared" si="62"/>
        <v>0.2551020408173682</v>
      </c>
      <c r="DI27" s="100">
        <f t="shared" si="63"/>
        <v>0.9689681151272569</v>
      </c>
      <c r="DJ27" s="101">
        <f t="shared" si="64"/>
        <v>404.55407549539757</v>
      </c>
      <c r="DK27" s="90"/>
      <c r="DL27" s="90"/>
      <c r="DM27" s="90"/>
      <c r="DN27" s="85" t="s">
        <v>108</v>
      </c>
      <c r="DO27" s="92">
        <v>2825.9778</v>
      </c>
      <c r="DP27" s="86">
        <f t="shared" si="65"/>
        <v>0.19329999999990832</v>
      </c>
      <c r="DQ27" s="98">
        <f t="shared" si="66"/>
        <v>1546.3999999992666</v>
      </c>
      <c r="DR27" s="92">
        <v>940.3454</v>
      </c>
      <c r="DS27" s="86">
        <f t="shared" si="67"/>
        <v>0.08800000000007913</v>
      </c>
      <c r="DT27" s="98">
        <f t="shared" si="68"/>
        <v>704.000000000633</v>
      </c>
      <c r="DU27" s="99">
        <f t="shared" si="69"/>
        <v>0.45525090532913015</v>
      </c>
      <c r="DV27" s="100">
        <f t="shared" si="70"/>
        <v>0.9101244545532992</v>
      </c>
      <c r="DW27" s="103">
        <f t="shared" si="71"/>
        <v>1699.1082837767058</v>
      </c>
      <c r="DX27" s="90"/>
      <c r="DY27" s="90"/>
      <c r="DZ27" s="90"/>
      <c r="EA27" s="85" t="s">
        <v>108</v>
      </c>
      <c r="EB27" s="92">
        <v>17472.54</v>
      </c>
      <c r="EC27" s="86">
        <f t="shared" si="72"/>
        <v>0.2040000000015425</v>
      </c>
      <c r="ED27" s="98">
        <f t="shared" si="73"/>
        <v>1632.00000001234</v>
      </c>
      <c r="EE27" s="88">
        <v>10619.3852</v>
      </c>
      <c r="EF27" s="86">
        <f t="shared" si="74"/>
        <v>0.015800000001036096</v>
      </c>
      <c r="EG27" s="98">
        <f t="shared" si="75"/>
        <v>126.40000000828877</v>
      </c>
      <c r="EH27" s="99">
        <f t="shared" si="76"/>
        <v>0.07745098039665013</v>
      </c>
      <c r="EI27" s="100">
        <f t="shared" si="77"/>
        <v>0.9970140996606789</v>
      </c>
      <c r="EJ27" s="103">
        <f t="shared" si="78"/>
        <v>1636.8875832024548</v>
      </c>
      <c r="EK27" s="90"/>
      <c r="EL27" s="90"/>
      <c r="EM27" s="90"/>
      <c r="EN27" s="85" t="s">
        <v>108</v>
      </c>
      <c r="EO27" s="92">
        <v>5305.611</v>
      </c>
      <c r="EP27" s="86">
        <f t="shared" si="79"/>
        <v>0.06400000000030559</v>
      </c>
      <c r="EQ27" s="103">
        <f t="shared" si="125"/>
        <v>96.00000000045839</v>
      </c>
      <c r="ER27" s="92">
        <v>3881.9419</v>
      </c>
      <c r="ES27" s="86">
        <f t="shared" si="80"/>
        <v>0.025799999999890133</v>
      </c>
      <c r="ET27" s="104">
        <f t="shared" si="81"/>
        <v>38.6999999998352</v>
      </c>
      <c r="EU27" s="99">
        <f t="shared" si="82"/>
        <v>0.4031249999963585</v>
      </c>
      <c r="EV27" s="100">
        <f t="shared" si="83"/>
        <v>0.9274738958900054</v>
      </c>
      <c r="EW27" s="103">
        <f t="shared" si="84"/>
        <v>103.50695628833482</v>
      </c>
      <c r="EX27" s="90"/>
      <c r="EY27" s="90"/>
      <c r="EZ27" s="90"/>
      <c r="FA27" s="85" t="s">
        <v>108</v>
      </c>
      <c r="FB27" s="92">
        <v>11569.289</v>
      </c>
      <c r="FC27" s="86">
        <f t="shared" si="85"/>
        <v>0.14400000000023283</v>
      </c>
      <c r="FD27" s="105">
        <f t="shared" si="86"/>
        <v>576.0000000009313</v>
      </c>
      <c r="FE27" s="92">
        <v>4037.354</v>
      </c>
      <c r="FF27" s="86">
        <f t="shared" si="87"/>
        <v>0.04070000000001528</v>
      </c>
      <c r="FG27" s="104">
        <f t="shared" si="88"/>
        <v>162.80000000006112</v>
      </c>
      <c r="FH27" s="99">
        <f t="shared" si="89"/>
        <v>0.282638888888538</v>
      </c>
      <c r="FI27" s="100">
        <f t="shared" si="90"/>
        <v>0.9623017988389798</v>
      </c>
      <c r="FJ27" s="104">
        <f t="shared" si="91"/>
        <v>3849.2071953559193</v>
      </c>
      <c r="FK27" s="90"/>
      <c r="FL27" s="90"/>
      <c r="FM27" s="90"/>
      <c r="FN27" s="85" t="s">
        <v>108</v>
      </c>
      <c r="FO27" s="88">
        <v>7266.061</v>
      </c>
      <c r="FP27" s="86">
        <f t="shared" si="92"/>
        <v>0.10099999999965803</v>
      </c>
      <c r="FQ27" s="105">
        <f t="shared" si="93"/>
        <v>403.9999999986321</v>
      </c>
      <c r="FR27" s="92">
        <v>2991.2901</v>
      </c>
      <c r="FS27" s="86">
        <f t="shared" si="94"/>
        <v>0.027100000000245927</v>
      </c>
      <c r="FT27" s="105">
        <f t="shared" si="95"/>
        <v>108.40000000098371</v>
      </c>
      <c r="FU27" s="99">
        <f t="shared" si="96"/>
        <v>0.2683168316865117</v>
      </c>
      <c r="FV27" s="100">
        <f t="shared" si="97"/>
        <v>0.9658369995765684</v>
      </c>
      <c r="FW27" s="103">
        <f t="shared" si="98"/>
        <v>418.2900429117432</v>
      </c>
      <c r="FX27" s="90"/>
      <c r="FY27" s="90"/>
      <c r="FZ27" s="90"/>
      <c r="GA27" s="85" t="s">
        <v>108</v>
      </c>
      <c r="GB27" s="88">
        <v>294.532</v>
      </c>
      <c r="GC27" s="86">
        <f t="shared" si="99"/>
        <v>0.03799999999995407</v>
      </c>
      <c r="GD27" s="98">
        <f t="shared" si="100"/>
        <v>151.99999999981628</v>
      </c>
      <c r="GE27" s="88">
        <v>135.0345</v>
      </c>
      <c r="GF27" s="86">
        <f t="shared" si="101"/>
        <v>0.003500000000002501</v>
      </c>
      <c r="GG27" s="98">
        <f t="shared" si="102"/>
        <v>14.000000000010004</v>
      </c>
      <c r="GH27" s="99">
        <f t="shared" si="103"/>
        <v>0.09210526315807188</v>
      </c>
      <c r="GI27" s="100">
        <f t="shared" si="104"/>
        <v>0.9957851087622198</v>
      </c>
      <c r="GJ27" s="103">
        <f t="shared" si="5"/>
        <v>152.64337522455546</v>
      </c>
      <c r="GK27" s="90"/>
      <c r="GL27" s="90"/>
      <c r="GM27" s="90"/>
      <c r="GN27" s="85" t="s">
        <v>108</v>
      </c>
      <c r="GO27" s="88">
        <v>8744.785</v>
      </c>
      <c r="GP27" s="86">
        <f t="shared" si="105"/>
        <v>0.08100000000013097</v>
      </c>
      <c r="GQ27" s="98">
        <f t="shared" si="106"/>
        <v>243.0000000003929</v>
      </c>
      <c r="GR27" s="88">
        <v>3374.6993</v>
      </c>
      <c r="GS27" s="86">
        <f t="shared" si="126"/>
        <v>0.019200000000182627</v>
      </c>
      <c r="GT27" s="98">
        <f t="shared" si="127"/>
        <v>57.60000000054788</v>
      </c>
      <c r="GU27" s="99">
        <f t="shared" si="107"/>
        <v>0.23703703703890844</v>
      </c>
      <c r="GV27" s="100">
        <f t="shared" si="108"/>
        <v>0.9730377337464036</v>
      </c>
      <c r="GW27" s="101">
        <f>GQ27/GV27</f>
        <v>249.73337782574052</v>
      </c>
      <c r="GX27" s="90"/>
      <c r="GY27" s="90"/>
      <c r="GZ27" s="90"/>
      <c r="HA27" s="85" t="s">
        <v>108</v>
      </c>
      <c r="HB27" s="88">
        <v>5624.443</v>
      </c>
      <c r="HC27" s="86">
        <f t="shared" si="6"/>
        <v>0.15099999999983993</v>
      </c>
      <c r="HD27" s="98">
        <f t="shared" si="109"/>
        <v>1207.9999999987194</v>
      </c>
      <c r="HE27" s="88">
        <v>2497.6435</v>
      </c>
      <c r="HF27" s="86">
        <f t="shared" si="110"/>
        <v>0.04739999999992506</v>
      </c>
      <c r="HG27" s="98">
        <f t="shared" si="111"/>
        <v>379.19999999940046</v>
      </c>
      <c r="HH27" s="99">
        <f t="shared" si="112"/>
        <v>0.31390728476804836</v>
      </c>
      <c r="HI27" s="100">
        <f t="shared" si="113"/>
        <v>0.9540969348258628</v>
      </c>
      <c r="HJ27" s="103">
        <f t="shared" si="7"/>
        <v>1266.118730608015</v>
      </c>
      <c r="HK27" s="90"/>
      <c r="HL27" s="90"/>
      <c r="HM27" s="90"/>
      <c r="HN27" s="85" t="s">
        <v>108</v>
      </c>
      <c r="HO27" s="88">
        <v>9510.43</v>
      </c>
      <c r="HP27" s="86">
        <f t="shared" si="114"/>
        <v>0.2139999999999418</v>
      </c>
      <c r="HQ27" s="98">
        <f t="shared" si="115"/>
        <v>1711.9999999995343</v>
      </c>
      <c r="HR27" s="88">
        <v>4722.9966</v>
      </c>
      <c r="HS27" s="86">
        <f t="shared" si="116"/>
        <v>0.13570000000072469</v>
      </c>
      <c r="HT27" s="98">
        <f t="shared" si="117"/>
        <v>1085.6000000057975</v>
      </c>
      <c r="HU27" s="99">
        <f t="shared" si="118"/>
        <v>0.6341121495362692</v>
      </c>
      <c r="HV27" s="100">
        <f t="shared" si="119"/>
        <v>0.8445216378619556</v>
      </c>
      <c r="HW27" s="103">
        <f t="shared" si="8"/>
        <v>2027.183109640319</v>
      </c>
      <c r="HX27" s="90"/>
      <c r="HY27" s="90"/>
      <c r="HZ27" s="90"/>
      <c r="IA27" s="85" t="s">
        <v>108</v>
      </c>
      <c r="IB27" s="93">
        <f t="shared" si="120"/>
        <v>19361.399999989546</v>
      </c>
      <c r="IC27" s="93">
        <f t="shared" si="121"/>
        <v>5008.300000010308</v>
      </c>
      <c r="ID27" s="106">
        <f t="shared" si="122"/>
        <v>0.25867447601996824</v>
      </c>
      <c r="IE27" s="100">
        <f t="shared" si="123"/>
        <v>0.9681342876427016</v>
      </c>
      <c r="IF27" s="101">
        <f t="shared" si="9"/>
        <v>19998.671927148025</v>
      </c>
      <c r="IG27" s="222">
        <v>1575</v>
      </c>
      <c r="IH27" s="223"/>
      <c r="II27" s="148"/>
      <c r="IJ27" s="2"/>
      <c r="IK27" s="2"/>
      <c r="IL27" s="2"/>
      <c r="IM27" s="2"/>
      <c r="IN27" s="2"/>
      <c r="IO27" s="2"/>
      <c r="IP27" s="2"/>
      <c r="IQ27" s="2"/>
      <c r="IR27" s="2"/>
    </row>
    <row r="28" spans="1:252" ht="15">
      <c r="A28" s="85" t="s">
        <v>109</v>
      </c>
      <c r="B28" s="88">
        <v>3165.249</v>
      </c>
      <c r="C28" s="86">
        <f t="shared" si="10"/>
        <v>0.03599999999960346</v>
      </c>
      <c r="D28" s="98">
        <f t="shared" si="11"/>
        <v>287.9999999968277</v>
      </c>
      <c r="E28" s="88">
        <v>1446.11880000001</v>
      </c>
      <c r="F28" s="102">
        <f t="shared" si="124"/>
        <v>0.003500000000030923</v>
      </c>
      <c r="G28" s="98">
        <f t="shared" si="12"/>
        <v>28.000000000247383</v>
      </c>
      <c r="H28" s="99">
        <f t="shared" si="13"/>
        <v>0.0972222222241521</v>
      </c>
      <c r="I28" s="100">
        <f t="shared" si="14"/>
        <v>0.9953071617665197</v>
      </c>
      <c r="J28" s="101">
        <f t="shared" si="15"/>
        <v>289.3579098593757</v>
      </c>
      <c r="K28" s="90"/>
      <c r="L28" s="90"/>
      <c r="M28" s="90"/>
      <c r="N28" s="85" t="s">
        <v>109</v>
      </c>
      <c r="O28" s="88">
        <v>13727.967</v>
      </c>
      <c r="P28" s="86">
        <f t="shared" si="16"/>
        <v>0.14800000000104774</v>
      </c>
      <c r="Q28" s="98">
        <f t="shared" si="17"/>
        <v>2960.0000000209548</v>
      </c>
      <c r="R28" s="88">
        <v>4621.9516</v>
      </c>
      <c r="S28" s="86">
        <f t="shared" si="18"/>
        <v>0.010000000000218279</v>
      </c>
      <c r="T28" s="98">
        <f t="shared" si="19"/>
        <v>200.00000000436557</v>
      </c>
      <c r="U28" s="99">
        <f t="shared" si="20"/>
        <v>0.0675675675685641</v>
      </c>
      <c r="V28" s="100">
        <f t="shared" si="21"/>
        <v>0.9977250982863253</v>
      </c>
      <c r="W28" s="101">
        <f t="shared" si="22"/>
        <v>2966.7490625473865</v>
      </c>
      <c r="X28" s="90"/>
      <c r="Y28" s="90"/>
      <c r="Z28" s="90"/>
      <c r="AA28" s="85" t="s">
        <v>109</v>
      </c>
      <c r="AB28" s="88">
        <v>14101.762</v>
      </c>
      <c r="AC28" s="86">
        <f t="shared" si="23"/>
        <v>0.14100000000144064</v>
      </c>
      <c r="AD28" s="98">
        <f t="shared" si="24"/>
        <v>2820.000000028813</v>
      </c>
      <c r="AE28" s="178">
        <v>5539.6239</v>
      </c>
      <c r="AF28" s="86">
        <f t="shared" si="25"/>
        <v>0.02299999999922875</v>
      </c>
      <c r="AG28" s="98">
        <f t="shared" si="26"/>
        <v>459.99999998457497</v>
      </c>
      <c r="AH28" s="99">
        <f t="shared" si="27"/>
        <v>0.16312056736875</v>
      </c>
      <c r="AI28" s="100">
        <f t="shared" si="28"/>
        <v>0.9869555879989068</v>
      </c>
      <c r="AJ28" s="101">
        <v>0</v>
      </c>
      <c r="AK28" s="90"/>
      <c r="AL28" s="90"/>
      <c r="AM28" s="90"/>
      <c r="AN28" s="85" t="s">
        <v>109</v>
      </c>
      <c r="AO28" s="92">
        <v>28981.913</v>
      </c>
      <c r="AP28" s="86">
        <f t="shared" si="29"/>
        <v>0.32300000000032014</v>
      </c>
      <c r="AQ28" s="98">
        <f t="shared" si="30"/>
        <v>1938.0000000019209</v>
      </c>
      <c r="AR28" s="92">
        <v>11600.5458</v>
      </c>
      <c r="AS28" s="86">
        <f t="shared" si="31"/>
        <v>0.06370000000060827</v>
      </c>
      <c r="AT28" s="98">
        <f t="shared" si="32"/>
        <v>382.2000000036496</v>
      </c>
      <c r="AU28" s="99">
        <f t="shared" si="33"/>
        <v>0.1972136222927094</v>
      </c>
      <c r="AV28" s="100">
        <f t="shared" si="34"/>
        <v>0.9811028685440049</v>
      </c>
      <c r="AW28" s="101">
        <v>0</v>
      </c>
      <c r="AX28" s="90"/>
      <c r="AY28" s="90"/>
      <c r="AZ28" s="90"/>
      <c r="BA28" s="85" t="s">
        <v>109</v>
      </c>
      <c r="BB28" s="88">
        <v>5892.453</v>
      </c>
      <c r="BC28" s="86">
        <f t="shared" si="35"/>
        <v>0.0750000000007276</v>
      </c>
      <c r="BD28" s="98">
        <f t="shared" si="36"/>
        <v>600.0000000058208</v>
      </c>
      <c r="BE28" s="88">
        <v>2091.2594</v>
      </c>
      <c r="BF28" s="86">
        <f t="shared" si="37"/>
        <v>0.017199999999775173</v>
      </c>
      <c r="BG28" s="98">
        <f t="shared" si="38"/>
        <v>137.59999999820138</v>
      </c>
      <c r="BH28" s="99">
        <f t="shared" si="39"/>
        <v>0.22933333332811082</v>
      </c>
      <c r="BI28" s="100">
        <f t="shared" si="40"/>
        <v>0.9746969358641121</v>
      </c>
      <c r="BJ28" s="101">
        <f t="shared" si="0"/>
        <v>615.5759579503491</v>
      </c>
      <c r="BK28" s="90"/>
      <c r="BL28" s="90"/>
      <c r="BM28" s="91"/>
      <c r="BN28" s="85" t="s">
        <v>109</v>
      </c>
      <c r="BO28" s="88">
        <v>3633.278</v>
      </c>
      <c r="BP28" s="86">
        <f t="shared" si="41"/>
        <v>0.03699999999980719</v>
      </c>
      <c r="BQ28" s="98">
        <f t="shared" si="42"/>
        <v>73.99999999961437</v>
      </c>
      <c r="BR28" s="88">
        <v>898.8193</v>
      </c>
      <c r="BS28" s="86">
        <f t="shared" si="43"/>
        <v>0.005599999999958527</v>
      </c>
      <c r="BT28" s="98">
        <f t="shared" si="44"/>
        <v>11.199999999917054</v>
      </c>
      <c r="BU28" s="99">
        <f t="shared" si="45"/>
        <v>0.15135135135101918</v>
      </c>
      <c r="BV28" s="100">
        <f t="shared" si="46"/>
        <v>0.9887394795998256</v>
      </c>
      <c r="BW28" s="101">
        <f t="shared" si="1"/>
        <v>74.84276852135463</v>
      </c>
      <c r="BX28" s="90"/>
      <c r="BY28" s="90"/>
      <c r="BZ28" s="90"/>
      <c r="CA28" s="85" t="s">
        <v>109</v>
      </c>
      <c r="CB28" s="92">
        <v>12503.419</v>
      </c>
      <c r="CC28" s="86">
        <f t="shared" si="47"/>
        <v>0.05400000000008731</v>
      </c>
      <c r="CD28" s="98">
        <f t="shared" si="48"/>
        <v>432.0000000006985</v>
      </c>
      <c r="CE28" s="88">
        <v>3551.5983</v>
      </c>
      <c r="CF28" s="86">
        <f t="shared" si="49"/>
        <v>0.07450000000017099</v>
      </c>
      <c r="CG28" s="98">
        <f t="shared" si="50"/>
        <v>596.0000000013679</v>
      </c>
      <c r="CH28" s="99">
        <f t="shared" si="51"/>
        <v>1.3796296296305652</v>
      </c>
      <c r="CI28" s="100">
        <f t="shared" si="52"/>
        <v>0.5868785214477092</v>
      </c>
      <c r="CJ28" s="101">
        <f t="shared" si="2"/>
        <v>736.0978195880177</v>
      </c>
      <c r="CK28" s="90"/>
      <c r="CL28" s="90"/>
      <c r="CM28" s="90"/>
      <c r="CN28" s="85" t="s">
        <v>109</v>
      </c>
      <c r="CO28" s="92">
        <v>16233.959</v>
      </c>
      <c r="CP28" s="86">
        <f t="shared" si="53"/>
        <v>0.3389999999999418</v>
      </c>
      <c r="CQ28" s="98">
        <f t="shared" si="54"/>
        <v>2711.9999999995343</v>
      </c>
      <c r="CR28" s="92">
        <v>5998.0975</v>
      </c>
      <c r="CS28" s="86">
        <f t="shared" si="55"/>
        <v>0.09259999999994761</v>
      </c>
      <c r="CT28" s="98">
        <f t="shared" si="3"/>
        <v>740.7999999995809</v>
      </c>
      <c r="CU28" s="99">
        <f t="shared" si="56"/>
        <v>0.27315634218278323</v>
      </c>
      <c r="CV28" s="100">
        <f t="shared" si="57"/>
        <v>0.9646586759806586</v>
      </c>
      <c r="CW28" s="101">
        <f t="shared" si="4"/>
        <v>2811.3570815527605</v>
      </c>
      <c r="CX28" s="90"/>
      <c r="CY28" s="90"/>
      <c r="CZ28" s="90"/>
      <c r="DA28" s="85" t="s">
        <v>109</v>
      </c>
      <c r="DB28" s="92">
        <v>4769.207</v>
      </c>
      <c r="DC28" s="86">
        <f t="shared" si="58"/>
        <v>0.0500000000001819</v>
      </c>
      <c r="DD28" s="98">
        <f t="shared" si="59"/>
        <v>400.0000000014552</v>
      </c>
      <c r="DE28" s="88">
        <v>1771.2852</v>
      </c>
      <c r="DF28" s="86">
        <f t="shared" si="60"/>
        <v>0.01269999999999527</v>
      </c>
      <c r="DG28" s="98">
        <f t="shared" si="61"/>
        <v>101.59999999996217</v>
      </c>
      <c r="DH28" s="99">
        <f t="shared" si="62"/>
        <v>0.2539999999989814</v>
      </c>
      <c r="DI28" s="100">
        <f t="shared" si="63"/>
        <v>0.969223427936171</v>
      </c>
      <c r="DJ28" s="101">
        <f t="shared" si="64"/>
        <v>412.70153864646113</v>
      </c>
      <c r="DK28" s="90"/>
      <c r="DL28" s="90"/>
      <c r="DM28" s="90"/>
      <c r="DN28" s="85" t="s">
        <v>109</v>
      </c>
      <c r="DO28" s="92">
        <v>2826.175</v>
      </c>
      <c r="DP28" s="86">
        <f t="shared" si="65"/>
        <v>0.1972000000000662</v>
      </c>
      <c r="DQ28" s="98">
        <f t="shared" si="66"/>
        <v>1577.6000000005297</v>
      </c>
      <c r="DR28" s="92">
        <v>940.4426</v>
      </c>
      <c r="DS28" s="86">
        <f t="shared" si="67"/>
        <v>0.09719999999992979</v>
      </c>
      <c r="DT28" s="98">
        <f t="shared" si="68"/>
        <v>777.5999999994383</v>
      </c>
      <c r="DU28" s="99">
        <f t="shared" si="69"/>
        <v>0.49290060851874823</v>
      </c>
      <c r="DV28" s="100">
        <f t="shared" si="70"/>
        <v>0.896959830953897</v>
      </c>
      <c r="DW28" s="103">
        <f t="shared" si="71"/>
        <v>1758.8301566668677</v>
      </c>
      <c r="DX28" s="90"/>
      <c r="DY28" s="90"/>
      <c r="DZ28" s="90"/>
      <c r="EA28" s="85" t="s">
        <v>109</v>
      </c>
      <c r="EB28" s="92">
        <v>17472.765</v>
      </c>
      <c r="EC28" s="86">
        <f t="shared" si="72"/>
        <v>0.2249999999985448</v>
      </c>
      <c r="ED28" s="98">
        <f t="shared" si="73"/>
        <v>1799.9999999883585</v>
      </c>
      <c r="EE28" s="88">
        <v>10619.4026</v>
      </c>
      <c r="EF28" s="86">
        <f t="shared" si="74"/>
        <v>0.017399999998815474</v>
      </c>
      <c r="EG28" s="98">
        <f t="shared" si="75"/>
        <v>139.1999999905238</v>
      </c>
      <c r="EH28" s="99">
        <f t="shared" si="76"/>
        <v>0.07733333332856893</v>
      </c>
      <c r="EI28" s="100">
        <f t="shared" si="77"/>
        <v>0.9970231234273068</v>
      </c>
      <c r="EJ28" s="103">
        <f t="shared" si="78"/>
        <v>1805.3743766752234</v>
      </c>
      <c r="EK28" s="90"/>
      <c r="EL28" s="90"/>
      <c r="EM28" s="90"/>
      <c r="EN28" s="85" t="s">
        <v>109</v>
      </c>
      <c r="EO28" s="92">
        <v>5305.673</v>
      </c>
      <c r="EP28" s="86">
        <f t="shared" si="79"/>
        <v>0.06199999999989814</v>
      </c>
      <c r="EQ28" s="103">
        <f t="shared" si="125"/>
        <v>92.9999999998472</v>
      </c>
      <c r="ER28" s="92">
        <v>3881.9707</v>
      </c>
      <c r="ES28" s="86">
        <f t="shared" si="80"/>
        <v>0.028800000000046566</v>
      </c>
      <c r="ET28" s="104">
        <f t="shared" si="81"/>
        <v>43.20000000006985</v>
      </c>
      <c r="EU28" s="99">
        <f t="shared" si="82"/>
        <v>0.4645161290337723</v>
      </c>
      <c r="EV28" s="100">
        <f t="shared" si="83"/>
        <v>0.9069291350612111</v>
      </c>
      <c r="EW28" s="103">
        <f t="shared" si="84"/>
        <v>102.5438442812518</v>
      </c>
      <c r="EX28" s="90"/>
      <c r="EY28" s="90"/>
      <c r="EZ28" s="90"/>
      <c r="FA28" s="85" t="s">
        <v>109</v>
      </c>
      <c r="FB28" s="92">
        <v>11569.432</v>
      </c>
      <c r="FC28" s="86">
        <f t="shared" si="85"/>
        <v>0.1430000000000291</v>
      </c>
      <c r="FD28" s="105">
        <f t="shared" si="86"/>
        <v>572.0000000001164</v>
      </c>
      <c r="FE28" s="92">
        <v>4037.3974</v>
      </c>
      <c r="FF28" s="86">
        <f t="shared" si="87"/>
        <v>0.043400000000019645</v>
      </c>
      <c r="FG28" s="104">
        <f t="shared" si="88"/>
        <v>173.60000000007858</v>
      </c>
      <c r="FH28" s="99">
        <f t="shared" si="89"/>
        <v>0.3034965034965791</v>
      </c>
      <c r="FI28" s="100">
        <f t="shared" si="90"/>
        <v>0.9569005026950185</v>
      </c>
      <c r="FJ28" s="104">
        <f t="shared" si="91"/>
        <v>3827.6020107800737</v>
      </c>
      <c r="FK28" s="90"/>
      <c r="FL28" s="90"/>
      <c r="FM28" s="90"/>
      <c r="FN28" s="85" t="s">
        <v>109</v>
      </c>
      <c r="FO28" s="88">
        <v>7266.163</v>
      </c>
      <c r="FP28" s="86">
        <f t="shared" si="92"/>
        <v>0.10199999999986176</v>
      </c>
      <c r="FQ28" s="105">
        <f t="shared" si="93"/>
        <v>407.999999999447</v>
      </c>
      <c r="FR28" s="92">
        <v>2991.3187</v>
      </c>
      <c r="FS28" s="86">
        <f t="shared" si="94"/>
        <v>0.028599999999642023</v>
      </c>
      <c r="FT28" s="105">
        <f t="shared" si="95"/>
        <v>114.39999999856809</v>
      </c>
      <c r="FU28" s="99">
        <f t="shared" si="96"/>
        <v>0.28039215685961555</v>
      </c>
      <c r="FV28" s="100">
        <f t="shared" si="97"/>
        <v>0.962865915948216</v>
      </c>
      <c r="FW28" s="103">
        <f t="shared" si="98"/>
        <v>423.73501153341243</v>
      </c>
      <c r="FX28" s="90"/>
      <c r="FY28" s="90"/>
      <c r="FZ28" s="90"/>
      <c r="GA28" s="85" t="s">
        <v>109</v>
      </c>
      <c r="GB28" s="88">
        <v>294.568</v>
      </c>
      <c r="GC28" s="86">
        <f t="shared" si="99"/>
        <v>0.036000000000001364</v>
      </c>
      <c r="GD28" s="98">
        <f t="shared" si="100"/>
        <v>144.00000000000546</v>
      </c>
      <c r="GE28" s="88">
        <v>135.0387</v>
      </c>
      <c r="GF28" s="86">
        <f t="shared" si="101"/>
        <v>0.004199999999997317</v>
      </c>
      <c r="GG28" s="98">
        <f t="shared" si="102"/>
        <v>16.799999999989268</v>
      </c>
      <c r="GH28" s="99">
        <f t="shared" si="103"/>
        <v>0.11666666666658772</v>
      </c>
      <c r="GI28" s="100">
        <f t="shared" si="104"/>
        <v>0.993263139087252</v>
      </c>
      <c r="GJ28" s="103">
        <f t="shared" si="5"/>
        <v>144.97668778117816</v>
      </c>
      <c r="GK28" s="90"/>
      <c r="GL28" s="90"/>
      <c r="GM28" s="90"/>
      <c r="GN28" s="85" t="s">
        <v>109</v>
      </c>
      <c r="GO28" s="88">
        <v>8744.864</v>
      </c>
      <c r="GP28" s="86">
        <f t="shared" si="105"/>
        <v>0.07899999999972351</v>
      </c>
      <c r="GQ28" s="98">
        <f t="shared" si="106"/>
        <v>236.99999999917054</v>
      </c>
      <c r="GR28" s="88">
        <v>3374.7182</v>
      </c>
      <c r="GS28" s="86">
        <f t="shared" si="126"/>
        <v>0.01889999999957581</v>
      </c>
      <c r="GT28" s="98">
        <f t="shared" si="127"/>
        <v>56.699999998727435</v>
      </c>
      <c r="GU28" s="99">
        <f t="shared" si="107"/>
        <v>0.23924050632458174</v>
      </c>
      <c r="GV28" s="100">
        <f t="shared" si="108"/>
        <v>0.9725546719888868</v>
      </c>
      <c r="GW28" s="101">
        <v>0</v>
      </c>
      <c r="GX28" s="90"/>
      <c r="GY28" s="90"/>
      <c r="GZ28" s="90"/>
      <c r="HA28" s="85" t="s">
        <v>109</v>
      </c>
      <c r="HB28" s="88">
        <v>5624.603</v>
      </c>
      <c r="HC28" s="86">
        <f t="shared" si="6"/>
        <v>0.15999999999985448</v>
      </c>
      <c r="HD28" s="98">
        <f t="shared" si="109"/>
        <v>1279.9999999988358</v>
      </c>
      <c r="HE28" s="88">
        <v>2497.6979</v>
      </c>
      <c r="HF28" s="86">
        <f t="shared" si="110"/>
        <v>0.0543999999999869</v>
      </c>
      <c r="HG28" s="98">
        <f t="shared" si="111"/>
        <v>435.1999999998952</v>
      </c>
      <c r="HH28" s="99">
        <f t="shared" si="112"/>
        <v>0.3400000000002274</v>
      </c>
      <c r="HI28" s="100">
        <f t="shared" si="113"/>
        <v>0.946772744819647</v>
      </c>
      <c r="HJ28" s="103">
        <f t="shared" si="7"/>
        <v>1351.9611828735797</v>
      </c>
      <c r="HK28" s="90"/>
      <c r="HL28" s="90"/>
      <c r="HM28" s="90"/>
      <c r="HN28" s="85" t="s">
        <v>109</v>
      </c>
      <c r="HO28" s="88">
        <v>9510.678</v>
      </c>
      <c r="HP28" s="86">
        <f t="shared" si="114"/>
        <v>0.24799999999959255</v>
      </c>
      <c r="HQ28" s="98">
        <f t="shared" si="115"/>
        <v>1983.9999999967404</v>
      </c>
      <c r="HR28" s="88">
        <v>4723.1625</v>
      </c>
      <c r="HS28" s="86">
        <f t="shared" si="116"/>
        <v>0.16589999999996508</v>
      </c>
      <c r="HT28" s="98">
        <f t="shared" si="117"/>
        <v>1327.1999999997206</v>
      </c>
      <c r="HU28" s="99">
        <f t="shared" si="118"/>
        <v>0.668951612904184</v>
      </c>
      <c r="HV28" s="100">
        <f t="shared" si="119"/>
        <v>0.8311727085847158</v>
      </c>
      <c r="HW28" s="103">
        <f t="shared" si="8"/>
        <v>2386.9888646548657</v>
      </c>
      <c r="HX28" s="90"/>
      <c r="HY28" s="90"/>
      <c r="HZ28" s="90"/>
      <c r="IA28" s="85" t="s">
        <v>109</v>
      </c>
      <c r="IB28" s="93">
        <f t="shared" si="120"/>
        <v>20319.600000038692</v>
      </c>
      <c r="IC28" s="93">
        <f t="shared" si="121"/>
        <v>5741.299999978878</v>
      </c>
      <c r="ID28" s="106">
        <f t="shared" si="122"/>
        <v>0.28254985334199223</v>
      </c>
      <c r="IE28" s="100">
        <f t="shared" si="123"/>
        <v>0.9623242209246504</v>
      </c>
      <c r="IF28" s="101">
        <f t="shared" si="9"/>
        <v>21115.128932860673</v>
      </c>
      <c r="IG28" s="222">
        <v>1575</v>
      </c>
      <c r="IH28" s="223"/>
      <c r="II28" s="148"/>
      <c r="IJ28" s="2"/>
      <c r="IK28" s="2"/>
      <c r="IL28" s="2"/>
      <c r="IM28" s="2"/>
      <c r="IN28" s="2"/>
      <c r="IO28" s="2"/>
      <c r="IP28" s="2"/>
      <c r="IQ28" s="2"/>
      <c r="IR28" s="2"/>
    </row>
    <row r="29" spans="1:252" ht="15">
      <c r="A29" s="85" t="s">
        <v>110</v>
      </c>
      <c r="B29" s="88">
        <v>3165.281</v>
      </c>
      <c r="C29" s="86">
        <f t="shared" si="10"/>
        <v>0.032000000000152795</v>
      </c>
      <c r="D29" s="98">
        <f t="shared" si="11"/>
        <v>256.00000000122236</v>
      </c>
      <c r="E29" s="88">
        <v>1446.12380000001</v>
      </c>
      <c r="F29" s="102">
        <f t="shared" si="124"/>
        <v>0.005000000000109139</v>
      </c>
      <c r="G29" s="98">
        <f t="shared" si="12"/>
        <v>40.000000000873115</v>
      </c>
      <c r="H29" s="99">
        <f t="shared" si="13"/>
        <v>0.15625000000266454</v>
      </c>
      <c r="I29" s="100">
        <f t="shared" si="14"/>
        <v>0.9880120337506999</v>
      </c>
      <c r="J29" s="101">
        <f t="shared" si="15"/>
        <v>259.10615585256886</v>
      </c>
      <c r="K29" s="90"/>
      <c r="L29" s="90"/>
      <c r="M29" s="90"/>
      <c r="N29" s="85" t="s">
        <v>110</v>
      </c>
      <c r="O29" s="88">
        <v>13728.097</v>
      </c>
      <c r="P29" s="86">
        <f t="shared" si="16"/>
        <v>0.12999999999919964</v>
      </c>
      <c r="Q29" s="98">
        <f t="shared" si="17"/>
        <v>2599.999999983993</v>
      </c>
      <c r="R29" s="88">
        <v>4621.9621</v>
      </c>
      <c r="S29" s="86">
        <f t="shared" si="18"/>
        <v>0.010499999999410647</v>
      </c>
      <c r="T29" s="98">
        <f t="shared" si="19"/>
        <v>209.99999998821295</v>
      </c>
      <c r="U29" s="99">
        <f t="shared" si="20"/>
        <v>0.08076923076519454</v>
      </c>
      <c r="V29" s="100">
        <f t="shared" si="21"/>
        <v>0.9967540387566187</v>
      </c>
      <c r="W29" s="101">
        <f t="shared" si="22"/>
        <v>2608.466982714524</v>
      </c>
      <c r="X29" s="90"/>
      <c r="Y29" s="90"/>
      <c r="Z29" s="90"/>
      <c r="AA29" s="85" t="s">
        <v>110</v>
      </c>
      <c r="AB29" s="88">
        <v>14101.902</v>
      </c>
      <c r="AC29" s="86">
        <f t="shared" si="23"/>
        <v>0.13999999999941792</v>
      </c>
      <c r="AD29" s="98">
        <f t="shared" si="24"/>
        <v>2799.9999999883585</v>
      </c>
      <c r="AE29" s="178">
        <v>5539.6481</v>
      </c>
      <c r="AF29" s="86">
        <f t="shared" si="25"/>
        <v>0.024200000000746513</v>
      </c>
      <c r="AG29" s="98">
        <f t="shared" si="26"/>
        <v>484.00000001493027</v>
      </c>
      <c r="AH29" s="99">
        <f t="shared" si="27"/>
        <v>0.17285714286319379</v>
      </c>
      <c r="AI29" s="100">
        <f t="shared" si="28"/>
        <v>0.9853868762660202</v>
      </c>
      <c r="AJ29" s="101">
        <v>0</v>
      </c>
      <c r="AK29" s="90"/>
      <c r="AL29" s="90"/>
      <c r="AM29" s="90"/>
      <c r="AN29" s="85" t="s">
        <v>110</v>
      </c>
      <c r="AO29" s="92">
        <v>28982.226</v>
      </c>
      <c r="AP29" s="86">
        <f t="shared" si="29"/>
        <v>0.3129999999982829</v>
      </c>
      <c r="AQ29" s="98">
        <f t="shared" si="30"/>
        <v>1877.9999999896972</v>
      </c>
      <c r="AR29" s="92">
        <v>11600.61</v>
      </c>
      <c r="AS29" s="86">
        <f t="shared" si="31"/>
        <v>0.06420000000071013</v>
      </c>
      <c r="AT29" s="98">
        <f t="shared" si="32"/>
        <v>385.2000000042608</v>
      </c>
      <c r="AU29" s="99">
        <f t="shared" si="33"/>
        <v>0.20511182108965603</v>
      </c>
      <c r="AV29" s="100">
        <f t="shared" si="34"/>
        <v>0.9796058598698466</v>
      </c>
      <c r="AW29" s="101">
        <v>0</v>
      </c>
      <c r="AX29" s="90"/>
      <c r="AY29" s="90"/>
      <c r="AZ29" s="90"/>
      <c r="BA29" s="85" t="s">
        <v>110</v>
      </c>
      <c r="BB29" s="88">
        <v>5892.516</v>
      </c>
      <c r="BC29" s="86">
        <f t="shared" si="35"/>
        <v>0.06299999999919237</v>
      </c>
      <c r="BD29" s="98">
        <f t="shared" si="36"/>
        <v>503.99999999353895</v>
      </c>
      <c r="BE29" s="88">
        <v>2091.2767</v>
      </c>
      <c r="BF29" s="86">
        <f t="shared" si="37"/>
        <v>0.017299999999977445</v>
      </c>
      <c r="BG29" s="98">
        <f t="shared" si="38"/>
        <v>138.39999999981956</v>
      </c>
      <c r="BH29" s="99">
        <f t="shared" si="39"/>
        <v>0.2746031746063369</v>
      </c>
      <c r="BI29" s="100">
        <f t="shared" si="40"/>
        <v>0.9643031600564553</v>
      </c>
      <c r="BJ29" s="101">
        <f t="shared" si="0"/>
        <v>522.6572107925397</v>
      </c>
      <c r="BK29" s="90"/>
      <c r="BL29" s="90"/>
      <c r="BM29" s="91"/>
      <c r="BN29" s="85" t="s">
        <v>110</v>
      </c>
      <c r="BO29" s="88">
        <v>3633.309</v>
      </c>
      <c r="BP29" s="86">
        <f t="shared" si="41"/>
        <v>0.031000000000403816</v>
      </c>
      <c r="BQ29" s="98">
        <f t="shared" si="42"/>
        <v>62.00000000080763</v>
      </c>
      <c r="BR29" s="88">
        <v>898.8256</v>
      </c>
      <c r="BS29" s="86">
        <f t="shared" si="43"/>
        <v>0.006300000000010186</v>
      </c>
      <c r="BT29" s="98">
        <f t="shared" si="44"/>
        <v>12.600000000020373</v>
      </c>
      <c r="BU29" s="99">
        <f t="shared" si="45"/>
        <v>0.20322580644929422</v>
      </c>
      <c r="BV29" s="100">
        <f t="shared" si="46"/>
        <v>0.9799680439777053</v>
      </c>
      <c r="BW29" s="101">
        <f t="shared" si="1"/>
        <v>63.26736915741526</v>
      </c>
      <c r="BX29" s="90"/>
      <c r="BY29" s="90"/>
      <c r="BZ29" s="90"/>
      <c r="CA29" s="85" t="s">
        <v>110</v>
      </c>
      <c r="CB29" s="92">
        <v>12503.472</v>
      </c>
      <c r="CC29" s="86">
        <f t="shared" si="47"/>
        <v>0.052999999999883585</v>
      </c>
      <c r="CD29" s="98">
        <f t="shared" si="48"/>
        <v>423.9999999990687</v>
      </c>
      <c r="CE29" s="88">
        <v>3551.6732</v>
      </c>
      <c r="CF29" s="86">
        <f t="shared" si="49"/>
        <v>0.07490000000007058</v>
      </c>
      <c r="CG29" s="98">
        <f t="shared" si="50"/>
        <v>599.2000000005646</v>
      </c>
      <c r="CH29" s="99">
        <f t="shared" si="51"/>
        <v>1.4132075471742471</v>
      </c>
      <c r="CI29" s="100">
        <f t="shared" si="52"/>
        <v>0.577624169247901</v>
      </c>
      <c r="CJ29" s="101">
        <f t="shared" si="2"/>
        <v>734.0413067395368</v>
      </c>
      <c r="CK29" s="90"/>
      <c r="CL29" s="90"/>
      <c r="CM29" s="90"/>
      <c r="CN29" s="85" t="s">
        <v>110</v>
      </c>
      <c r="CO29" s="92">
        <v>16234.257</v>
      </c>
      <c r="CP29" s="86">
        <f t="shared" si="53"/>
        <v>0.29799999999886495</v>
      </c>
      <c r="CQ29" s="98">
        <f t="shared" si="54"/>
        <v>2383.9999999909196</v>
      </c>
      <c r="CR29" s="92">
        <v>5998.1885</v>
      </c>
      <c r="CS29" s="86">
        <f t="shared" si="55"/>
        <v>0.09100000000034925</v>
      </c>
      <c r="CT29" s="98">
        <f t="shared" si="3"/>
        <v>728.000000002794</v>
      </c>
      <c r="CU29" s="99">
        <f t="shared" si="56"/>
        <v>0.3053691275191136</v>
      </c>
      <c r="CV29" s="100">
        <f t="shared" si="57"/>
        <v>0.95640138552663</v>
      </c>
      <c r="CW29" s="101">
        <f t="shared" si="4"/>
        <v>2492.677275533432</v>
      </c>
      <c r="CX29" s="90"/>
      <c r="CY29" s="90"/>
      <c r="CZ29" s="90"/>
      <c r="DA29" s="85" t="s">
        <v>110</v>
      </c>
      <c r="DB29" s="92">
        <v>4769.25</v>
      </c>
      <c r="DC29" s="86">
        <f t="shared" si="58"/>
        <v>0.042999999999665306</v>
      </c>
      <c r="DD29" s="98">
        <f t="shared" si="59"/>
        <v>343.99999999732245</v>
      </c>
      <c r="DE29" s="88">
        <v>1771.2995</v>
      </c>
      <c r="DF29" s="86">
        <f t="shared" si="60"/>
        <v>0.014300000000048385</v>
      </c>
      <c r="DG29" s="98">
        <f t="shared" si="61"/>
        <v>114.40000000038708</v>
      </c>
      <c r="DH29" s="99">
        <f t="shared" si="62"/>
        <v>0.3325581395385975</v>
      </c>
      <c r="DI29" s="100">
        <f t="shared" si="63"/>
        <v>0.9489037423454293</v>
      </c>
      <c r="DJ29" s="101">
        <f t="shared" si="64"/>
        <v>362.52359922941076</v>
      </c>
      <c r="DK29" s="90"/>
      <c r="DL29" s="90"/>
      <c r="DM29" s="90"/>
      <c r="DN29" s="85" t="s">
        <v>110</v>
      </c>
      <c r="DO29" s="92">
        <v>2826.379</v>
      </c>
      <c r="DP29" s="86">
        <f t="shared" si="65"/>
        <v>0.2039999999997235</v>
      </c>
      <c r="DQ29" s="98">
        <f t="shared" si="66"/>
        <v>1631.999999997788</v>
      </c>
      <c r="DR29" s="92">
        <v>940.5315</v>
      </c>
      <c r="DS29" s="86">
        <f t="shared" si="67"/>
        <v>0.08890000000008058</v>
      </c>
      <c r="DT29" s="98">
        <f t="shared" si="68"/>
        <v>711.2000000006446</v>
      </c>
      <c r="DU29" s="99">
        <f t="shared" si="69"/>
        <v>0.43578431372647586</v>
      </c>
      <c r="DV29" s="100">
        <f t="shared" si="70"/>
        <v>0.9167339467791855</v>
      </c>
      <c r="DW29" s="103">
        <f t="shared" si="71"/>
        <v>1780.232973516022</v>
      </c>
      <c r="DX29" s="90"/>
      <c r="DY29" s="90"/>
      <c r="DZ29" s="90"/>
      <c r="EA29" s="85" t="s">
        <v>110</v>
      </c>
      <c r="EB29" s="92">
        <v>17472.984</v>
      </c>
      <c r="EC29" s="86">
        <f t="shared" si="72"/>
        <v>0.21900000000096043</v>
      </c>
      <c r="ED29" s="98">
        <f t="shared" si="73"/>
        <v>1752.0000000076834</v>
      </c>
      <c r="EE29" s="88">
        <v>10619.424</v>
      </c>
      <c r="EF29" s="86">
        <f t="shared" si="74"/>
        <v>0.02140000000144937</v>
      </c>
      <c r="EG29" s="98">
        <f t="shared" si="75"/>
        <v>171.20000001159497</v>
      </c>
      <c r="EH29" s="99">
        <f t="shared" si="76"/>
        <v>0.09771689498335855</v>
      </c>
      <c r="EI29" s="100">
        <f t="shared" si="77"/>
        <v>0.9952596252593994</v>
      </c>
      <c r="EJ29" s="103">
        <f t="shared" si="78"/>
        <v>1760.3446935276322</v>
      </c>
      <c r="EK29" s="90"/>
      <c r="EL29" s="90"/>
      <c r="EM29" s="90"/>
      <c r="EN29" s="85" t="s">
        <v>110</v>
      </c>
      <c r="EO29" s="92">
        <v>5305.741</v>
      </c>
      <c r="EP29" s="86">
        <f t="shared" si="79"/>
        <v>0.068000000000211</v>
      </c>
      <c r="EQ29" s="103">
        <f t="shared" si="125"/>
        <v>102.0000000003165</v>
      </c>
      <c r="ER29" s="92">
        <v>3882.0026</v>
      </c>
      <c r="ES29" s="86">
        <f t="shared" si="80"/>
        <v>0.031899999999950523</v>
      </c>
      <c r="ET29" s="104">
        <f t="shared" si="81"/>
        <v>47.849999999925785</v>
      </c>
      <c r="EU29" s="99">
        <f t="shared" si="82"/>
        <v>0.4691176470566403</v>
      </c>
      <c r="EV29" s="100">
        <f t="shared" si="83"/>
        <v>0.9053309810759816</v>
      </c>
      <c r="EW29" s="103">
        <f t="shared" si="84"/>
        <v>112.66597756225019</v>
      </c>
      <c r="EX29" s="90"/>
      <c r="EY29" s="90"/>
      <c r="EZ29" s="90"/>
      <c r="FA29" s="85" t="s">
        <v>110</v>
      </c>
      <c r="FB29" s="92">
        <v>11569.569</v>
      </c>
      <c r="FC29" s="86">
        <f t="shared" si="85"/>
        <v>0.13699999999880674</v>
      </c>
      <c r="FD29" s="105">
        <f t="shared" si="86"/>
        <v>547.999999995227</v>
      </c>
      <c r="FE29" s="92">
        <v>4037.4391</v>
      </c>
      <c r="FF29" s="86">
        <f t="shared" si="87"/>
        <v>0.041700000000219006</v>
      </c>
      <c r="FG29" s="104">
        <f t="shared" si="88"/>
        <v>166.80000000087603</v>
      </c>
      <c r="FH29" s="99">
        <f t="shared" si="89"/>
        <v>0.30437956204804534</v>
      </c>
      <c r="FI29" s="100">
        <f t="shared" si="90"/>
        <v>0.956665423153071</v>
      </c>
      <c r="FJ29" s="104">
        <f t="shared" si="91"/>
        <v>3826.6616926122842</v>
      </c>
      <c r="FK29" s="90"/>
      <c r="FL29" s="90"/>
      <c r="FM29" s="90"/>
      <c r="FN29" s="85" t="s">
        <v>110</v>
      </c>
      <c r="FO29" s="88">
        <v>7266.264</v>
      </c>
      <c r="FP29" s="86">
        <f t="shared" si="92"/>
        <v>0.10100000000056752</v>
      </c>
      <c r="FQ29" s="105">
        <f t="shared" si="93"/>
        <v>404.0000000022701</v>
      </c>
      <c r="FR29" s="92">
        <v>2991.3469</v>
      </c>
      <c r="FS29" s="86">
        <f t="shared" si="94"/>
        <v>0.02820000000019718</v>
      </c>
      <c r="FT29" s="105">
        <f t="shared" si="95"/>
        <v>112.80000000078871</v>
      </c>
      <c r="FU29" s="99">
        <f t="shared" si="96"/>
        <v>0.2792079207924626</v>
      </c>
      <c r="FV29" s="100">
        <f t="shared" si="97"/>
        <v>0.9631618423221658</v>
      </c>
      <c r="FW29" s="103">
        <f t="shared" si="98"/>
        <v>419.45183275557656</v>
      </c>
      <c r="FX29" s="90"/>
      <c r="FY29" s="90"/>
      <c r="FZ29" s="90"/>
      <c r="GA29" s="85" t="s">
        <v>110</v>
      </c>
      <c r="GB29" s="88">
        <v>294.599</v>
      </c>
      <c r="GC29" s="86">
        <f t="shared" si="99"/>
        <v>0.03100000000000591</v>
      </c>
      <c r="GD29" s="98">
        <f t="shared" si="100"/>
        <v>124.00000000002365</v>
      </c>
      <c r="GE29" s="88">
        <v>135.0428</v>
      </c>
      <c r="GF29" s="86">
        <f t="shared" si="101"/>
        <v>0.004099999999993997</v>
      </c>
      <c r="GG29" s="98">
        <f t="shared" si="102"/>
        <v>16.39999999997599</v>
      </c>
      <c r="GH29" s="99">
        <f t="shared" si="103"/>
        <v>0.13225806451591018</v>
      </c>
      <c r="GI29" s="100">
        <f t="shared" si="104"/>
        <v>0.9913669961638242</v>
      </c>
      <c r="GJ29" s="103">
        <f t="shared" si="5"/>
        <v>125.07981451859081</v>
      </c>
      <c r="GK29" s="90"/>
      <c r="GL29" s="90"/>
      <c r="GM29" s="90"/>
      <c r="GN29" s="85" t="s">
        <v>110</v>
      </c>
      <c r="GO29" s="88">
        <v>8744.937</v>
      </c>
      <c r="GP29" s="86">
        <f t="shared" si="105"/>
        <v>0.07300000000032014</v>
      </c>
      <c r="GQ29" s="98">
        <f t="shared" si="106"/>
        <v>219.00000000096043</v>
      </c>
      <c r="GR29" s="88">
        <v>3374.7371</v>
      </c>
      <c r="GS29" s="86">
        <f t="shared" si="126"/>
        <v>0.01890000000003056</v>
      </c>
      <c r="GT29" s="98">
        <f t="shared" si="127"/>
        <v>56.70000000009168</v>
      </c>
      <c r="GU29" s="99">
        <f t="shared" si="107"/>
        <v>0.25890410958832427</v>
      </c>
      <c r="GV29" s="100">
        <f t="shared" si="108"/>
        <v>0.9680803673551696</v>
      </c>
      <c r="GW29" s="101">
        <v>0</v>
      </c>
      <c r="GX29" s="90"/>
      <c r="GY29" s="90"/>
      <c r="GZ29" s="90"/>
      <c r="HA29" s="85" t="s">
        <v>110</v>
      </c>
      <c r="HB29" s="88">
        <v>5624.763</v>
      </c>
      <c r="HC29" s="86">
        <f t="shared" si="6"/>
        <v>0.15999999999985448</v>
      </c>
      <c r="HD29" s="98">
        <f t="shared" si="109"/>
        <v>1279.9999999988358</v>
      </c>
      <c r="HE29" s="88">
        <v>2497.7674</v>
      </c>
      <c r="HF29" s="86">
        <f t="shared" si="110"/>
        <v>0.06950000000006185</v>
      </c>
      <c r="HG29" s="98">
        <f t="shared" si="111"/>
        <v>556.0000000004948</v>
      </c>
      <c r="HH29" s="99">
        <f t="shared" si="112"/>
        <v>0.4343750000007816</v>
      </c>
      <c r="HI29" s="100">
        <f t="shared" si="113"/>
        <v>0.9172067084390244</v>
      </c>
      <c r="HJ29" s="103">
        <f t="shared" si="7"/>
        <v>1395.5414719733592</v>
      </c>
      <c r="HK29" s="90"/>
      <c r="HL29" s="90"/>
      <c r="HM29" s="90"/>
      <c r="HN29" s="85" t="s">
        <v>110</v>
      </c>
      <c r="HO29" s="88">
        <v>9510.945</v>
      </c>
      <c r="HP29" s="86">
        <f t="shared" si="114"/>
        <v>0.2669999999998254</v>
      </c>
      <c r="HQ29" s="98">
        <f t="shared" si="115"/>
        <v>2135.999999998603</v>
      </c>
      <c r="HR29" s="88">
        <v>4723.309</v>
      </c>
      <c r="HS29" s="86">
        <f t="shared" si="116"/>
        <v>0.14649999999983265</v>
      </c>
      <c r="HT29" s="98">
        <f t="shared" si="117"/>
        <v>1171.9999999986612</v>
      </c>
      <c r="HU29" s="99">
        <f t="shared" si="118"/>
        <v>0.5486891385765111</v>
      </c>
      <c r="HV29" s="100">
        <f t="shared" si="119"/>
        <v>0.8767007452427041</v>
      </c>
      <c r="HW29" s="103">
        <f t="shared" si="8"/>
        <v>2436.4071909249683</v>
      </c>
      <c r="HX29" s="90"/>
      <c r="HY29" s="90"/>
      <c r="HZ29" s="90"/>
      <c r="IA29" s="85" t="s">
        <v>110</v>
      </c>
      <c r="IB29" s="93">
        <f t="shared" si="120"/>
        <v>19448.999999946638</v>
      </c>
      <c r="IC29" s="93">
        <f t="shared" si="121"/>
        <v>5722.7500000249165</v>
      </c>
      <c r="ID29" s="106">
        <f t="shared" si="122"/>
        <v>0.2942439199979751</v>
      </c>
      <c r="IE29" s="100">
        <f t="shared" si="123"/>
        <v>0.9593327030238681</v>
      </c>
      <c r="IF29" s="101">
        <f t="shared" si="9"/>
        <v>20273.467107545013</v>
      </c>
      <c r="IG29" s="222">
        <v>1575</v>
      </c>
      <c r="IH29" s="223"/>
      <c r="II29" s="148"/>
      <c r="IJ29" s="2"/>
      <c r="IK29" s="2"/>
      <c r="IL29" s="2"/>
      <c r="IM29" s="2"/>
      <c r="IN29" s="2"/>
      <c r="IO29" s="2"/>
      <c r="IP29" s="2"/>
      <c r="IQ29" s="2"/>
      <c r="IR29" s="2"/>
    </row>
    <row r="30" spans="1:252" ht="15">
      <c r="A30" s="85" t="s">
        <v>111</v>
      </c>
      <c r="B30" s="88">
        <v>3165.316</v>
      </c>
      <c r="C30" s="86">
        <f t="shared" si="10"/>
        <v>0.03499999999985448</v>
      </c>
      <c r="D30" s="98">
        <f t="shared" si="11"/>
        <v>279.99999999883585</v>
      </c>
      <c r="E30" s="88">
        <v>1446.12880000001</v>
      </c>
      <c r="F30" s="102">
        <f t="shared" si="124"/>
        <v>0.004999999999881766</v>
      </c>
      <c r="G30" s="98">
        <f t="shared" si="12"/>
        <v>39.999999999054126</v>
      </c>
      <c r="H30" s="99">
        <f t="shared" si="13"/>
        <v>0.1428571428543587</v>
      </c>
      <c r="I30" s="100">
        <f t="shared" si="14"/>
        <v>0.9899494936615524</v>
      </c>
      <c r="J30" s="101">
        <f t="shared" si="15"/>
        <v>282.84271247333277</v>
      </c>
      <c r="K30" s="90"/>
      <c r="L30" s="90"/>
      <c r="M30" s="90"/>
      <c r="N30" s="85" t="s">
        <v>111</v>
      </c>
      <c r="O30" s="88">
        <v>13728.245</v>
      </c>
      <c r="P30" s="86">
        <f t="shared" si="16"/>
        <v>0.14800000000104774</v>
      </c>
      <c r="Q30" s="98">
        <f t="shared" si="17"/>
        <v>2960.0000000209548</v>
      </c>
      <c r="R30" s="88">
        <v>4621.9724</v>
      </c>
      <c r="S30" s="86">
        <f t="shared" si="18"/>
        <v>0.010299999999915599</v>
      </c>
      <c r="T30" s="98">
        <f t="shared" si="19"/>
        <v>205.99999999831198</v>
      </c>
      <c r="U30" s="99">
        <f t="shared" si="20"/>
        <v>0.06959459459353164</v>
      </c>
      <c r="V30" s="100">
        <f t="shared" si="21"/>
        <v>0.9975870578193238</v>
      </c>
      <c r="W30" s="101">
        <f t="shared" si="22"/>
        <v>2967.159584539287</v>
      </c>
      <c r="X30" s="90"/>
      <c r="Y30" s="90"/>
      <c r="Z30" s="90"/>
      <c r="AA30" s="85" t="s">
        <v>111</v>
      </c>
      <c r="AB30" s="88">
        <v>14102.053</v>
      </c>
      <c r="AC30" s="86">
        <f t="shared" si="23"/>
        <v>0.15099999999983993</v>
      </c>
      <c r="AD30" s="98">
        <f t="shared" si="24"/>
        <v>3019.9999999967986</v>
      </c>
      <c r="AE30" s="178">
        <v>5539.6735</v>
      </c>
      <c r="AF30" s="86">
        <f t="shared" si="25"/>
        <v>0.025399999999535794</v>
      </c>
      <c r="AG30" s="98">
        <f t="shared" si="26"/>
        <v>507.9999999907159</v>
      </c>
      <c r="AH30" s="99">
        <f t="shared" si="27"/>
        <v>0.16821192052690542</v>
      </c>
      <c r="AI30" s="100">
        <f t="shared" si="28"/>
        <v>0.9861456994564622</v>
      </c>
      <c r="AJ30" s="101">
        <v>0</v>
      </c>
      <c r="AK30" s="90"/>
      <c r="AL30" s="90"/>
      <c r="AM30" s="90"/>
      <c r="AN30" s="85" t="s">
        <v>111</v>
      </c>
      <c r="AO30" s="92">
        <v>28982.539</v>
      </c>
      <c r="AP30" s="86">
        <f t="shared" si="29"/>
        <v>0.31300000000192085</v>
      </c>
      <c r="AQ30" s="98">
        <f t="shared" si="30"/>
        <v>1878.0000000115251</v>
      </c>
      <c r="AR30" s="92">
        <v>11600.6725</v>
      </c>
      <c r="AS30" s="86">
        <f t="shared" si="31"/>
        <v>0.0625</v>
      </c>
      <c r="AT30" s="98">
        <f t="shared" si="32"/>
        <v>375</v>
      </c>
      <c r="AU30" s="99">
        <f t="shared" si="33"/>
        <v>0.1996805111808832</v>
      </c>
      <c r="AV30" s="100">
        <f t="shared" si="34"/>
        <v>0.9806408801455477</v>
      </c>
      <c r="AW30" s="101">
        <v>0</v>
      </c>
      <c r="AX30" s="90"/>
      <c r="AY30" s="90"/>
      <c r="AZ30" s="90"/>
      <c r="BA30" s="85" t="s">
        <v>111</v>
      </c>
      <c r="BB30" s="88">
        <v>5892.593</v>
      </c>
      <c r="BC30" s="86">
        <f t="shared" si="35"/>
        <v>0.07700000000022555</v>
      </c>
      <c r="BD30" s="98">
        <f t="shared" si="36"/>
        <v>616.0000000018044</v>
      </c>
      <c r="BE30" s="88">
        <v>2091.2939</v>
      </c>
      <c r="BF30" s="86">
        <f t="shared" si="37"/>
        <v>0.01720000000022992</v>
      </c>
      <c r="BG30" s="98">
        <f t="shared" si="38"/>
        <v>137.60000000183936</v>
      </c>
      <c r="BH30" s="99">
        <f t="shared" si="39"/>
        <v>0.22337662337895503</v>
      </c>
      <c r="BI30" s="100">
        <f t="shared" si="40"/>
        <v>0.9759478881899836</v>
      </c>
      <c r="BJ30" s="101">
        <f t="shared" si="0"/>
        <v>631.1812418020114</v>
      </c>
      <c r="BK30" s="90"/>
      <c r="BL30" s="90"/>
      <c r="BM30" s="91"/>
      <c r="BN30" s="85" t="s">
        <v>111</v>
      </c>
      <c r="BO30" s="88">
        <v>3633.349</v>
      </c>
      <c r="BP30" s="86">
        <f t="shared" si="41"/>
        <v>0.03999999999996362</v>
      </c>
      <c r="BQ30" s="98">
        <f t="shared" si="42"/>
        <v>79.99999999992724</v>
      </c>
      <c r="BR30" s="88">
        <v>898.8314</v>
      </c>
      <c r="BS30" s="86">
        <f t="shared" si="43"/>
        <v>0.00580000000002201</v>
      </c>
      <c r="BT30" s="98">
        <f t="shared" si="44"/>
        <v>11.60000000004402</v>
      </c>
      <c r="BU30" s="99">
        <f t="shared" si="45"/>
        <v>0.1450000000006821</v>
      </c>
      <c r="BV30" s="100">
        <f t="shared" si="46"/>
        <v>0.9896504170136581</v>
      </c>
      <c r="BW30" s="101">
        <f t="shared" si="1"/>
        <v>80.83662536245177</v>
      </c>
      <c r="BX30" s="90"/>
      <c r="BY30" s="90"/>
      <c r="BZ30" s="90"/>
      <c r="CA30" s="85" t="s">
        <v>111</v>
      </c>
      <c r="CB30" s="92">
        <v>12503.529</v>
      </c>
      <c r="CC30" s="86">
        <f t="shared" si="47"/>
        <v>0.05700000000069849</v>
      </c>
      <c r="CD30" s="98">
        <f t="shared" si="48"/>
        <v>456.00000000558794</v>
      </c>
      <c r="CE30" s="88">
        <v>3551.7529</v>
      </c>
      <c r="CF30" s="86">
        <f t="shared" si="49"/>
        <v>0.07969999999977517</v>
      </c>
      <c r="CG30" s="98">
        <f t="shared" si="50"/>
        <v>637.5999999982014</v>
      </c>
      <c r="CH30" s="99">
        <f t="shared" si="51"/>
        <v>1.398245614014009</v>
      </c>
      <c r="CI30" s="100">
        <f t="shared" si="52"/>
        <v>0.5817207900801556</v>
      </c>
      <c r="CJ30" s="101">
        <f t="shared" si="2"/>
        <v>783.8812154930124</v>
      </c>
      <c r="CK30" s="90"/>
      <c r="CL30" s="90"/>
      <c r="CM30" s="90"/>
      <c r="CN30" s="85" t="s">
        <v>111</v>
      </c>
      <c r="CO30" s="92">
        <v>16234.596</v>
      </c>
      <c r="CP30" s="86">
        <f t="shared" si="53"/>
        <v>0.3389999999999418</v>
      </c>
      <c r="CQ30" s="98">
        <f t="shared" si="54"/>
        <v>2711.9999999995343</v>
      </c>
      <c r="CR30" s="92">
        <v>5998.2775</v>
      </c>
      <c r="CS30" s="86">
        <f t="shared" si="55"/>
        <v>0.08899999999994179</v>
      </c>
      <c r="CT30" s="98">
        <f t="shared" si="3"/>
        <v>711.9999999995343</v>
      </c>
      <c r="CU30" s="99">
        <f t="shared" si="56"/>
        <v>0.26253687315621554</v>
      </c>
      <c r="CV30" s="100">
        <f t="shared" si="57"/>
        <v>0.9672222063739454</v>
      </c>
      <c r="CW30" s="101">
        <f t="shared" si="4"/>
        <v>2803.905847206145</v>
      </c>
      <c r="CX30" s="90"/>
      <c r="CY30" s="90"/>
      <c r="CZ30" s="90"/>
      <c r="DA30" s="85" t="s">
        <v>111</v>
      </c>
      <c r="DB30" s="92">
        <v>4769.295</v>
      </c>
      <c r="DC30" s="86">
        <f t="shared" si="58"/>
        <v>0.04500000000007276</v>
      </c>
      <c r="DD30" s="98">
        <f t="shared" si="59"/>
        <v>360.0000000005821</v>
      </c>
      <c r="DE30" s="88">
        <v>1771.313</v>
      </c>
      <c r="DF30" s="86">
        <f t="shared" si="60"/>
        <v>0.013500000000021828</v>
      </c>
      <c r="DG30" s="98">
        <f t="shared" si="61"/>
        <v>108.00000000017462</v>
      </c>
      <c r="DH30" s="99">
        <f t="shared" si="62"/>
        <v>0.3</v>
      </c>
      <c r="DI30" s="100">
        <f t="shared" si="63"/>
        <v>0.9578262852211513</v>
      </c>
      <c r="DJ30" s="101">
        <f t="shared" si="64"/>
        <v>375.85103432138754</v>
      </c>
      <c r="DK30" s="90"/>
      <c r="DL30" s="90"/>
      <c r="DM30" s="90"/>
      <c r="DN30" s="85" t="s">
        <v>111</v>
      </c>
      <c r="DO30" s="92">
        <v>2826.5346</v>
      </c>
      <c r="DP30" s="86">
        <f t="shared" si="65"/>
        <v>0.15560000000004948</v>
      </c>
      <c r="DQ30" s="98">
        <f t="shared" si="66"/>
        <v>1244.8000000003958</v>
      </c>
      <c r="DR30" s="92">
        <v>940.5974</v>
      </c>
      <c r="DS30" s="86">
        <f t="shared" si="67"/>
        <v>0.06589999999994234</v>
      </c>
      <c r="DT30" s="98">
        <f t="shared" si="68"/>
        <v>527.1999999995387</v>
      </c>
      <c r="DU30" s="99">
        <f t="shared" si="69"/>
        <v>0.42352185089923766</v>
      </c>
      <c r="DV30" s="100">
        <f t="shared" si="70"/>
        <v>0.9208201669722801</v>
      </c>
      <c r="DW30" s="103">
        <f t="shared" si="71"/>
        <v>1351.8383335297528</v>
      </c>
      <c r="DX30" s="90"/>
      <c r="DY30" s="90"/>
      <c r="DZ30" s="90"/>
      <c r="EA30" s="85" t="s">
        <v>111</v>
      </c>
      <c r="EB30" s="92">
        <v>17473.159</v>
      </c>
      <c r="EC30" s="86">
        <f t="shared" si="72"/>
        <v>0.1749999999992724</v>
      </c>
      <c r="ED30" s="98">
        <f t="shared" si="73"/>
        <v>1399.9999999941792</v>
      </c>
      <c r="EE30" s="88">
        <v>10619.4524</v>
      </c>
      <c r="EF30" s="86">
        <f t="shared" si="74"/>
        <v>0.02839999999923748</v>
      </c>
      <c r="EG30" s="98">
        <f t="shared" si="75"/>
        <v>227.19999999389984</v>
      </c>
      <c r="EH30" s="99">
        <f t="shared" si="76"/>
        <v>0.16228571428203176</v>
      </c>
      <c r="EI30" s="100">
        <f t="shared" si="77"/>
        <v>0.987086200585219</v>
      </c>
      <c r="EJ30" s="103">
        <f t="shared" si="78"/>
        <v>1418.3158463406273</v>
      </c>
      <c r="EK30" s="90"/>
      <c r="EL30" s="90"/>
      <c r="EM30" s="90"/>
      <c r="EN30" s="85" t="s">
        <v>111</v>
      </c>
      <c r="EO30" s="92">
        <v>5305.81</v>
      </c>
      <c r="EP30" s="86">
        <f t="shared" si="79"/>
        <v>0.06900000000041473</v>
      </c>
      <c r="EQ30" s="103">
        <f t="shared" si="125"/>
        <v>103.5000000006221</v>
      </c>
      <c r="ER30" s="92">
        <v>3882.033</v>
      </c>
      <c r="ES30" s="86">
        <f t="shared" si="80"/>
        <v>0.03040000000009968</v>
      </c>
      <c r="ET30" s="104">
        <f t="shared" si="81"/>
        <v>45.60000000014952</v>
      </c>
      <c r="EU30" s="99">
        <f t="shared" si="82"/>
        <v>0.44057971014372405</v>
      </c>
      <c r="EV30" s="100">
        <f t="shared" si="83"/>
        <v>0.9151193633956318</v>
      </c>
      <c r="EW30" s="103">
        <f t="shared" si="84"/>
        <v>113.10000000062958</v>
      </c>
      <c r="EX30" s="90"/>
      <c r="EY30" s="90"/>
      <c r="EZ30" s="90"/>
      <c r="FA30" s="85" t="s">
        <v>111</v>
      </c>
      <c r="FB30" s="92">
        <v>11569.712</v>
      </c>
      <c r="FC30" s="86">
        <f t="shared" si="85"/>
        <v>0.1430000000000291</v>
      </c>
      <c r="FD30" s="105">
        <f t="shared" si="86"/>
        <v>572.0000000001164</v>
      </c>
      <c r="FE30" s="92">
        <v>4037.4828</v>
      </c>
      <c r="FF30" s="86">
        <f t="shared" si="87"/>
        <v>0.04370000000017171</v>
      </c>
      <c r="FG30" s="104">
        <f t="shared" si="88"/>
        <v>174.80000000068685</v>
      </c>
      <c r="FH30" s="99">
        <f t="shared" si="89"/>
        <v>0.3055944055955442</v>
      </c>
      <c r="FI30" s="100">
        <f t="shared" si="90"/>
        <v>0.9563411872847636</v>
      </c>
      <c r="FJ30" s="104">
        <f t="shared" si="91"/>
        <v>3825.3647491390543</v>
      </c>
      <c r="FK30" s="90"/>
      <c r="FL30" s="90"/>
      <c r="FM30" s="90"/>
      <c r="FN30" s="85" t="s">
        <v>111</v>
      </c>
      <c r="FO30" s="88">
        <v>7266.365</v>
      </c>
      <c r="FP30" s="86">
        <f t="shared" si="92"/>
        <v>0.10099999999965803</v>
      </c>
      <c r="FQ30" s="105">
        <f t="shared" si="93"/>
        <v>403.9999999986321</v>
      </c>
      <c r="FR30" s="92">
        <v>2991.3761</v>
      </c>
      <c r="FS30" s="86">
        <f t="shared" si="94"/>
        <v>0.029199999999946158</v>
      </c>
      <c r="FT30" s="105">
        <f t="shared" si="95"/>
        <v>116.79999999978463</v>
      </c>
      <c r="FU30" s="99">
        <f t="shared" si="96"/>
        <v>0.2891089108915349</v>
      </c>
      <c r="FV30" s="100">
        <f t="shared" si="97"/>
        <v>0.9606578052287443</v>
      </c>
      <c r="FW30" s="103">
        <f t="shared" si="98"/>
        <v>420.54516998634574</v>
      </c>
      <c r="FX30" s="90"/>
      <c r="FY30" s="90"/>
      <c r="FZ30" s="90"/>
      <c r="GA30" s="85" t="s">
        <v>111</v>
      </c>
      <c r="GB30" s="88">
        <v>294.626</v>
      </c>
      <c r="GC30" s="86">
        <f t="shared" si="99"/>
        <v>0.026999999999986812</v>
      </c>
      <c r="GD30" s="98">
        <f t="shared" si="100"/>
        <v>107.99999999994725</v>
      </c>
      <c r="GE30" s="88">
        <v>135.0462</v>
      </c>
      <c r="GF30" s="86">
        <f t="shared" si="101"/>
        <v>0.0033999999999991815</v>
      </c>
      <c r="GG30" s="98">
        <f t="shared" si="102"/>
        <v>13.599999999996726</v>
      </c>
      <c r="GH30" s="99">
        <f t="shared" si="103"/>
        <v>0.1259259259259571</v>
      </c>
      <c r="GI30" s="100">
        <f t="shared" si="104"/>
        <v>0.9921643972682385</v>
      </c>
      <c r="GJ30" s="103">
        <f t="shared" si="5"/>
        <v>108.8529283023131</v>
      </c>
      <c r="GK30" s="90"/>
      <c r="GL30" s="90"/>
      <c r="GM30" s="90"/>
      <c r="GN30" s="85" t="s">
        <v>111</v>
      </c>
      <c r="GO30" s="88">
        <v>8745.01</v>
      </c>
      <c r="GP30" s="86">
        <f t="shared" si="105"/>
        <v>0.07300000000032014</v>
      </c>
      <c r="GQ30" s="98">
        <f t="shared" si="106"/>
        <v>219.00000000096043</v>
      </c>
      <c r="GR30" s="88">
        <v>3374.7563</v>
      </c>
      <c r="GS30" s="86">
        <f t="shared" si="126"/>
        <v>0.019200000000182627</v>
      </c>
      <c r="GT30" s="98">
        <f t="shared" si="127"/>
        <v>57.60000000054788</v>
      </c>
      <c r="GU30" s="99">
        <f t="shared" si="107"/>
        <v>0.26301369863148527</v>
      </c>
      <c r="GV30" s="100">
        <f t="shared" si="108"/>
        <v>0.9671088498835361</v>
      </c>
      <c r="GW30" s="101">
        <v>0</v>
      </c>
      <c r="GX30" s="90"/>
      <c r="GY30" s="90"/>
      <c r="GZ30" s="90"/>
      <c r="HA30" s="85" t="s">
        <v>111</v>
      </c>
      <c r="HB30" s="88">
        <v>5624.918</v>
      </c>
      <c r="HC30" s="86">
        <f t="shared" si="6"/>
        <v>0.15499999999974534</v>
      </c>
      <c r="HD30" s="98">
        <f t="shared" si="109"/>
        <v>1239.9999999979627</v>
      </c>
      <c r="HE30" s="88">
        <v>2497.8313</v>
      </c>
      <c r="HF30" s="86">
        <f t="shared" si="110"/>
        <v>0.06389999999964857</v>
      </c>
      <c r="HG30" s="98">
        <f t="shared" si="111"/>
        <v>511.19999999718857</v>
      </c>
      <c r="HH30" s="99">
        <f t="shared" si="112"/>
        <v>0.41225806451453906</v>
      </c>
      <c r="HI30" s="100">
        <f t="shared" si="113"/>
        <v>0.9245174300784167</v>
      </c>
      <c r="HJ30" s="103">
        <f t="shared" si="7"/>
        <v>1341.2402618442652</v>
      </c>
      <c r="HK30" s="90"/>
      <c r="HL30" s="90"/>
      <c r="HM30" s="90"/>
      <c r="HN30" s="85" t="s">
        <v>111</v>
      </c>
      <c r="HO30" s="88">
        <v>9511.196</v>
      </c>
      <c r="HP30" s="86">
        <f t="shared" si="114"/>
        <v>0.2510000000002037</v>
      </c>
      <c r="HQ30" s="98">
        <f t="shared" si="115"/>
        <v>2008.0000000016298</v>
      </c>
      <c r="HR30" s="88">
        <v>4723.4437</v>
      </c>
      <c r="HS30" s="86">
        <f t="shared" si="116"/>
        <v>0.13469999999961146</v>
      </c>
      <c r="HT30" s="98">
        <f t="shared" si="117"/>
        <v>1077.5999999968917</v>
      </c>
      <c r="HU30" s="99">
        <f t="shared" si="118"/>
        <v>0.5366533864521997</v>
      </c>
      <c r="HV30" s="100">
        <f t="shared" si="119"/>
        <v>0.8811352960790937</v>
      </c>
      <c r="HW30" s="103">
        <f t="shared" si="8"/>
        <v>2278.878180157914</v>
      </c>
      <c r="HX30" s="90"/>
      <c r="HY30" s="90"/>
      <c r="HZ30" s="90"/>
      <c r="IA30" s="85" t="s">
        <v>111</v>
      </c>
      <c r="IB30" s="93">
        <f t="shared" si="120"/>
        <v>19661.300000029994</v>
      </c>
      <c r="IC30" s="93">
        <f t="shared" si="121"/>
        <v>5487.39999997656</v>
      </c>
      <c r="ID30" s="106">
        <f t="shared" si="122"/>
        <v>0.2790964992125744</v>
      </c>
      <c r="IE30" s="100">
        <f t="shared" si="123"/>
        <v>0.9631896347819721</v>
      </c>
      <c r="IF30" s="101">
        <f t="shared" si="9"/>
        <v>20412.69890168672</v>
      </c>
      <c r="IG30" s="222">
        <v>1575</v>
      </c>
      <c r="IH30" s="223"/>
      <c r="II30" s="148"/>
      <c r="IJ30" s="2"/>
      <c r="IK30" s="2"/>
      <c r="IL30" s="2"/>
      <c r="IM30" s="2"/>
      <c r="IN30" s="2"/>
      <c r="IO30" s="2"/>
      <c r="IP30" s="2"/>
      <c r="IQ30" s="2"/>
      <c r="IR30" s="2"/>
    </row>
    <row r="31" spans="1:252" ht="15">
      <c r="A31" s="85" t="s">
        <v>112</v>
      </c>
      <c r="B31" s="88">
        <v>3165.35</v>
      </c>
      <c r="C31" s="86">
        <f t="shared" si="10"/>
        <v>0.0340000000001055</v>
      </c>
      <c r="D31" s="98">
        <f t="shared" si="11"/>
        <v>272.000000000844</v>
      </c>
      <c r="E31" s="88">
        <v>1446.13310000001</v>
      </c>
      <c r="F31" s="102">
        <f t="shared" si="124"/>
        <v>0.00430000000005748</v>
      </c>
      <c r="G31" s="98">
        <f t="shared" si="12"/>
        <v>34.40000000045984</v>
      </c>
      <c r="H31" s="99">
        <f t="shared" si="13"/>
        <v>0.12647058823659227</v>
      </c>
      <c r="I31" s="100">
        <f t="shared" si="14"/>
        <v>0.9920972717700359</v>
      </c>
      <c r="J31" s="101">
        <f t="shared" si="15"/>
        <v>274.16666464121926</v>
      </c>
      <c r="K31" s="90"/>
      <c r="L31" s="90"/>
      <c r="M31" s="90"/>
      <c r="N31" s="85" t="s">
        <v>112</v>
      </c>
      <c r="O31" s="88">
        <v>13728.388</v>
      </c>
      <c r="P31" s="86">
        <f t="shared" si="16"/>
        <v>0.1430000000000291</v>
      </c>
      <c r="Q31" s="98">
        <f t="shared" si="17"/>
        <v>2860.000000000582</v>
      </c>
      <c r="R31" s="88">
        <v>4621.9827</v>
      </c>
      <c r="S31" s="86">
        <f t="shared" si="18"/>
        <v>0.010299999999915599</v>
      </c>
      <c r="T31" s="98">
        <f t="shared" si="19"/>
        <v>205.99999999831198</v>
      </c>
      <c r="U31" s="99">
        <f t="shared" si="20"/>
        <v>0.07202797202736715</v>
      </c>
      <c r="V31" s="100">
        <f t="shared" si="21"/>
        <v>0.9974160355486408</v>
      </c>
      <c r="W31" s="101">
        <f t="shared" si="22"/>
        <v>2867.4092836570494</v>
      </c>
      <c r="X31" s="90"/>
      <c r="Y31" s="90"/>
      <c r="Z31" s="90"/>
      <c r="AA31" s="85" t="s">
        <v>112</v>
      </c>
      <c r="AB31" s="88">
        <v>14102.201</v>
      </c>
      <c r="AC31" s="86">
        <f t="shared" si="23"/>
        <v>0.14799999999922875</v>
      </c>
      <c r="AD31" s="98">
        <f t="shared" si="24"/>
        <v>2959.999999984575</v>
      </c>
      <c r="AE31" s="178">
        <v>5539.7004</v>
      </c>
      <c r="AF31" s="86">
        <f t="shared" si="25"/>
        <v>0.026899999999841384</v>
      </c>
      <c r="AG31" s="98">
        <f t="shared" si="26"/>
        <v>537.9999999968277</v>
      </c>
      <c r="AH31" s="99">
        <f t="shared" si="27"/>
        <v>0.1817567567566322</v>
      </c>
      <c r="AI31" s="100">
        <f t="shared" si="28"/>
        <v>0.9838805449071226</v>
      </c>
      <c r="AJ31" s="101">
        <v>0</v>
      </c>
      <c r="AK31" s="90"/>
      <c r="AL31" s="90"/>
      <c r="AM31" s="90"/>
      <c r="AN31" s="85" t="s">
        <v>112</v>
      </c>
      <c r="AO31" s="92">
        <v>28982.853</v>
      </c>
      <c r="AP31" s="86">
        <f t="shared" si="29"/>
        <v>0.3139999999984866</v>
      </c>
      <c r="AQ31" s="98">
        <f t="shared" si="30"/>
        <v>1883.9999999909196</v>
      </c>
      <c r="AR31" s="92">
        <v>11600.7358</v>
      </c>
      <c r="AS31" s="86">
        <f t="shared" si="31"/>
        <v>0.06329999999979918</v>
      </c>
      <c r="AT31" s="98">
        <f t="shared" si="32"/>
        <v>379.7999999987951</v>
      </c>
      <c r="AU31" s="99">
        <f t="shared" si="33"/>
        <v>0.20159235668823017</v>
      </c>
      <c r="AV31" s="100">
        <f t="shared" si="34"/>
        <v>0.9802793434741901</v>
      </c>
      <c r="AW31" s="101">
        <v>0</v>
      </c>
      <c r="AX31" s="90"/>
      <c r="AY31" s="90"/>
      <c r="AZ31" s="90"/>
      <c r="BA31" s="85" t="s">
        <v>112</v>
      </c>
      <c r="BB31" s="88">
        <v>5892.671</v>
      </c>
      <c r="BC31" s="86">
        <f t="shared" si="35"/>
        <v>0.07800000000042928</v>
      </c>
      <c r="BD31" s="98">
        <f t="shared" si="36"/>
        <v>624.0000000034343</v>
      </c>
      <c r="BE31" s="88">
        <v>2091.31</v>
      </c>
      <c r="BF31" s="86">
        <f t="shared" si="37"/>
        <v>0.016099999999823922</v>
      </c>
      <c r="BG31" s="98">
        <f t="shared" si="38"/>
        <v>128.79999999859137</v>
      </c>
      <c r="BH31" s="99">
        <f t="shared" si="39"/>
        <v>0.206410256406863</v>
      </c>
      <c r="BI31" s="100">
        <f t="shared" si="40"/>
        <v>0.9793548038679808</v>
      </c>
      <c r="BJ31" s="101">
        <f t="shared" si="0"/>
        <v>637.1541728686418</v>
      </c>
      <c r="BK31" s="90"/>
      <c r="BL31" s="90"/>
      <c r="BM31" s="91"/>
      <c r="BN31" s="85" t="s">
        <v>112</v>
      </c>
      <c r="BO31" s="88">
        <v>3633.381</v>
      </c>
      <c r="BP31" s="86">
        <f t="shared" si="41"/>
        <v>0.03199999999969805</v>
      </c>
      <c r="BQ31" s="98">
        <f t="shared" si="42"/>
        <v>63.999999999396096</v>
      </c>
      <c r="BR31" s="88">
        <v>898.8366</v>
      </c>
      <c r="BS31" s="86">
        <f t="shared" si="43"/>
        <v>0.005199999999945248</v>
      </c>
      <c r="BT31" s="98">
        <f t="shared" si="44"/>
        <v>10.399999999890497</v>
      </c>
      <c r="BU31" s="99">
        <f t="shared" si="45"/>
        <v>0.16249999999982237</v>
      </c>
      <c r="BV31" s="100">
        <f t="shared" si="46"/>
        <v>0.9870527346239708</v>
      </c>
      <c r="BW31" s="101">
        <f t="shared" si="1"/>
        <v>64.83949413683317</v>
      </c>
      <c r="BX31" s="90"/>
      <c r="BY31" s="90"/>
      <c r="BZ31" s="90"/>
      <c r="CA31" s="85" t="s">
        <v>112</v>
      </c>
      <c r="CB31" s="92">
        <v>12503.581</v>
      </c>
      <c r="CC31" s="86">
        <f t="shared" si="47"/>
        <v>0.05199999999967986</v>
      </c>
      <c r="CD31" s="98">
        <f t="shared" si="48"/>
        <v>415.99999999743886</v>
      </c>
      <c r="CE31" s="88">
        <v>3551.8073</v>
      </c>
      <c r="CF31" s="86">
        <f t="shared" si="49"/>
        <v>0.0543999999999869</v>
      </c>
      <c r="CG31" s="98">
        <f t="shared" si="50"/>
        <v>435.1999999998952</v>
      </c>
      <c r="CH31" s="99">
        <f t="shared" si="51"/>
        <v>1.046153846160035</v>
      </c>
      <c r="CI31" s="100">
        <f t="shared" si="52"/>
        <v>0.6909812440776286</v>
      </c>
      <c r="CJ31" s="101">
        <f t="shared" si="2"/>
        <v>602.0423905322431</v>
      </c>
      <c r="CK31" s="90"/>
      <c r="CL31" s="90"/>
      <c r="CM31" s="90"/>
      <c r="CN31" s="85" t="s">
        <v>112</v>
      </c>
      <c r="CO31" s="92">
        <v>16234.913</v>
      </c>
      <c r="CP31" s="86">
        <f t="shared" si="53"/>
        <v>0.31700000000091677</v>
      </c>
      <c r="CQ31" s="98">
        <f t="shared" si="54"/>
        <v>2536.000000007334</v>
      </c>
      <c r="CR31" s="92">
        <v>5998.3722</v>
      </c>
      <c r="CS31" s="86">
        <f t="shared" si="55"/>
        <v>0.09469999999964784</v>
      </c>
      <c r="CT31" s="98">
        <f t="shared" si="3"/>
        <v>757.5999999971827</v>
      </c>
      <c r="CU31" s="99">
        <f t="shared" si="56"/>
        <v>0.2987381703450283</v>
      </c>
      <c r="CV31" s="100">
        <f t="shared" si="57"/>
        <v>0.9581584042580924</v>
      </c>
      <c r="CW31" s="101">
        <f t="shared" si="4"/>
        <v>2646.7439921595987</v>
      </c>
      <c r="CX31" s="90"/>
      <c r="CY31" s="90"/>
      <c r="CZ31" s="90"/>
      <c r="DA31" s="85" t="s">
        <v>112</v>
      </c>
      <c r="DB31" s="92">
        <v>4769.34</v>
      </c>
      <c r="DC31" s="86">
        <f t="shared" si="58"/>
        <v>0.04500000000007276</v>
      </c>
      <c r="DD31" s="98">
        <f t="shared" si="59"/>
        <v>360.0000000005821</v>
      </c>
      <c r="DE31" s="88">
        <v>1771.3268</v>
      </c>
      <c r="DF31" s="86">
        <f t="shared" si="60"/>
        <v>0.013799999999946522</v>
      </c>
      <c r="DG31" s="98">
        <f t="shared" si="61"/>
        <v>110.39999999957217</v>
      </c>
      <c r="DH31" s="99">
        <f t="shared" si="62"/>
        <v>0.30666666666498243</v>
      </c>
      <c r="DI31" s="100">
        <f t="shared" si="63"/>
        <v>0.9560542081961869</v>
      </c>
      <c r="DJ31" s="101">
        <f t="shared" si="64"/>
        <v>376.5476862235706</v>
      </c>
      <c r="DK31" s="90"/>
      <c r="DL31" s="90"/>
      <c r="DM31" s="90"/>
      <c r="DN31" s="85" t="s">
        <v>112</v>
      </c>
      <c r="DO31" s="92">
        <v>2826.7069</v>
      </c>
      <c r="DP31" s="86">
        <f t="shared" si="65"/>
        <v>0.17230000000017753</v>
      </c>
      <c r="DQ31" s="98">
        <f t="shared" si="66"/>
        <v>1378.4000000014203</v>
      </c>
      <c r="DR31" s="92">
        <v>940.6882</v>
      </c>
      <c r="DS31" s="86">
        <f t="shared" si="67"/>
        <v>0.09080000000005839</v>
      </c>
      <c r="DT31" s="98">
        <f t="shared" si="68"/>
        <v>726.4000000004671</v>
      </c>
      <c r="DU31" s="99">
        <f t="shared" si="69"/>
        <v>0.5269878119556868</v>
      </c>
      <c r="DV31" s="100">
        <f t="shared" si="70"/>
        <v>0.8846730699026527</v>
      </c>
      <c r="DW31" s="103">
        <f t="shared" si="71"/>
        <v>1558.0897021688431</v>
      </c>
      <c r="DX31" s="90"/>
      <c r="DY31" s="90"/>
      <c r="DZ31" s="90"/>
      <c r="EA31" s="85" t="s">
        <v>112</v>
      </c>
      <c r="EB31" s="92">
        <v>17473.359</v>
      </c>
      <c r="EC31" s="86">
        <f t="shared" si="72"/>
        <v>0.2000000000007276</v>
      </c>
      <c r="ED31" s="98">
        <f t="shared" si="73"/>
        <v>1600.0000000058208</v>
      </c>
      <c r="EE31" s="88">
        <v>10619.4733</v>
      </c>
      <c r="EF31" s="86">
        <f t="shared" si="74"/>
        <v>0.020899999999528518</v>
      </c>
      <c r="EG31" s="98">
        <f t="shared" si="75"/>
        <v>167.19999999622814</v>
      </c>
      <c r="EH31" s="99">
        <f t="shared" si="76"/>
        <v>0.10449999999726242</v>
      </c>
      <c r="EI31" s="100">
        <f t="shared" si="77"/>
        <v>0.9945841913422333</v>
      </c>
      <c r="EJ31" s="103">
        <f t="shared" si="78"/>
        <v>1608.7124789773234</v>
      </c>
      <c r="EK31" s="90"/>
      <c r="EL31" s="90"/>
      <c r="EM31" s="90"/>
      <c r="EN31" s="85" t="s">
        <v>112</v>
      </c>
      <c r="EO31" s="92">
        <v>5305.879</v>
      </c>
      <c r="EP31" s="86">
        <f t="shared" si="79"/>
        <v>0.06899999999950523</v>
      </c>
      <c r="EQ31" s="103">
        <f t="shared" si="125"/>
        <v>103.49999999925785</v>
      </c>
      <c r="ER31" s="92">
        <v>3882.0614</v>
      </c>
      <c r="ES31" s="86">
        <f t="shared" si="80"/>
        <v>0.028400000000146974</v>
      </c>
      <c r="ET31" s="104">
        <f t="shared" si="81"/>
        <v>42.60000000022046</v>
      </c>
      <c r="EU31" s="99">
        <f t="shared" si="82"/>
        <v>0.41159420290363213</v>
      </c>
      <c r="EV31" s="100">
        <f t="shared" si="83"/>
        <v>0.9247335996241075</v>
      </c>
      <c r="EW31" s="103">
        <f t="shared" si="84"/>
        <v>111.92412608488465</v>
      </c>
      <c r="EX31" s="90"/>
      <c r="EY31" s="90"/>
      <c r="EZ31" s="90"/>
      <c r="FA31" s="85" t="s">
        <v>112</v>
      </c>
      <c r="FB31" s="92">
        <v>11569.856</v>
      </c>
      <c r="FC31" s="86">
        <f t="shared" si="85"/>
        <v>0.14400000000023283</v>
      </c>
      <c r="FD31" s="105">
        <f t="shared" si="86"/>
        <v>576.0000000009313</v>
      </c>
      <c r="FE31" s="92">
        <v>4037.5299</v>
      </c>
      <c r="FF31" s="86">
        <f t="shared" si="87"/>
        <v>0.04709999999977299</v>
      </c>
      <c r="FG31" s="104">
        <f t="shared" si="88"/>
        <v>188.39999999909196</v>
      </c>
      <c r="FH31" s="99">
        <f t="shared" si="89"/>
        <v>0.327083333331228</v>
      </c>
      <c r="FI31" s="100">
        <f t="shared" si="90"/>
        <v>0.9504503278680125</v>
      </c>
      <c r="FJ31" s="104">
        <f t="shared" si="91"/>
        <v>3801.80131147205</v>
      </c>
      <c r="FK31" s="90"/>
      <c r="FL31" s="90"/>
      <c r="FM31" s="90"/>
      <c r="FN31" s="85" t="s">
        <v>112</v>
      </c>
      <c r="FO31" s="88">
        <v>7266.468</v>
      </c>
      <c r="FP31" s="86">
        <f t="shared" si="92"/>
        <v>0.10300000000006548</v>
      </c>
      <c r="FQ31" s="105">
        <f t="shared" si="93"/>
        <v>412.00000000026193</v>
      </c>
      <c r="FR31" s="92">
        <v>2991.4034</v>
      </c>
      <c r="FS31" s="86">
        <f t="shared" si="94"/>
        <v>0.027300000000195723</v>
      </c>
      <c r="FT31" s="105">
        <f t="shared" si="95"/>
        <v>109.2000000007829</v>
      </c>
      <c r="FU31" s="99">
        <f t="shared" si="96"/>
        <v>0.26504854369105213</v>
      </c>
      <c r="FV31" s="100">
        <f t="shared" si="97"/>
        <v>0.9666232424359201</v>
      </c>
      <c r="FW31" s="103">
        <f t="shared" si="98"/>
        <v>426.2260433155004</v>
      </c>
      <c r="FX31" s="90"/>
      <c r="FY31" s="90"/>
      <c r="FZ31" s="90"/>
      <c r="GA31" s="85" t="s">
        <v>112</v>
      </c>
      <c r="GB31" s="88">
        <v>294.65</v>
      </c>
      <c r="GC31" s="86">
        <f t="shared" si="99"/>
        <v>0.02400000000000091</v>
      </c>
      <c r="GD31" s="98">
        <f t="shared" si="100"/>
        <v>96.00000000000364</v>
      </c>
      <c r="GE31" s="88">
        <v>135.0492</v>
      </c>
      <c r="GF31" s="86">
        <f t="shared" si="101"/>
        <v>0.0030000000000143245</v>
      </c>
      <c r="GG31" s="98">
        <f t="shared" si="102"/>
        <v>12.000000000057298</v>
      </c>
      <c r="GH31" s="99">
        <f t="shared" si="103"/>
        <v>0.1250000000005921</v>
      </c>
      <c r="GI31" s="100">
        <f t="shared" si="104"/>
        <v>0.9922778767135952</v>
      </c>
      <c r="GJ31" s="103">
        <f t="shared" si="5"/>
        <v>96.74709297959332</v>
      </c>
      <c r="GK31" s="90"/>
      <c r="GL31" s="90"/>
      <c r="GM31" s="90"/>
      <c r="GN31" s="85" t="s">
        <v>112</v>
      </c>
      <c r="GO31" s="88">
        <v>8745.084</v>
      </c>
      <c r="GP31" s="86">
        <f t="shared" si="105"/>
        <v>0.07400000000052387</v>
      </c>
      <c r="GQ31" s="98">
        <f t="shared" si="106"/>
        <v>222.0000000015716</v>
      </c>
      <c r="GR31" s="88">
        <v>3374.7757</v>
      </c>
      <c r="GS31" s="86">
        <f t="shared" si="126"/>
        <v>0.019400000000132422</v>
      </c>
      <c r="GT31" s="98">
        <f t="shared" si="127"/>
        <v>58.20000000039727</v>
      </c>
      <c r="GU31" s="99">
        <f t="shared" si="107"/>
        <v>0.2621621621620957</v>
      </c>
      <c r="GV31" s="100">
        <f t="shared" si="108"/>
        <v>0.9673111705986084</v>
      </c>
      <c r="GW31" s="101">
        <v>0</v>
      </c>
      <c r="GX31" s="90"/>
      <c r="GY31" s="90"/>
      <c r="GZ31" s="90"/>
      <c r="HA31" s="85" t="s">
        <v>112</v>
      </c>
      <c r="HB31" s="88">
        <v>5625.063</v>
      </c>
      <c r="HC31" s="86">
        <f t="shared" si="6"/>
        <v>0.14500000000043656</v>
      </c>
      <c r="HD31" s="98">
        <f t="shared" si="109"/>
        <v>1160.0000000034925</v>
      </c>
      <c r="HE31" s="88">
        <v>2497.8607</v>
      </c>
      <c r="HF31" s="86">
        <f t="shared" si="110"/>
        <v>0.0294000000003507</v>
      </c>
      <c r="HG31" s="98">
        <f t="shared" si="111"/>
        <v>235.2000000028056</v>
      </c>
      <c r="HH31" s="99">
        <f t="shared" si="112"/>
        <v>0.20275862069146336</v>
      </c>
      <c r="HI31" s="100">
        <f t="shared" si="113"/>
        <v>0.9800573054508712</v>
      </c>
      <c r="HJ31" s="103">
        <f t="shared" si="7"/>
        <v>1183.6042581916568</v>
      </c>
      <c r="HK31" s="90"/>
      <c r="HL31" s="90"/>
      <c r="HM31" s="90"/>
      <c r="HN31" s="85" t="s">
        <v>112</v>
      </c>
      <c r="HO31" s="88">
        <v>9511.434</v>
      </c>
      <c r="HP31" s="86">
        <f t="shared" si="114"/>
        <v>0.23799999999937427</v>
      </c>
      <c r="HQ31" s="98">
        <f t="shared" si="115"/>
        <v>1903.9999999949941</v>
      </c>
      <c r="HR31" s="88">
        <v>4723.5489</v>
      </c>
      <c r="HS31" s="86">
        <f t="shared" si="116"/>
        <v>0.10519999999996799</v>
      </c>
      <c r="HT31" s="98">
        <f t="shared" si="117"/>
        <v>841.5999999997439</v>
      </c>
      <c r="HU31" s="99">
        <f t="shared" si="118"/>
        <v>0.4420168067237167</v>
      </c>
      <c r="HV31" s="100">
        <f t="shared" si="119"/>
        <v>0.9146337332993727</v>
      </c>
      <c r="HW31" s="103">
        <f t="shared" si="8"/>
        <v>2081.707606745123</v>
      </c>
      <c r="HX31" s="90"/>
      <c r="HY31" s="90"/>
      <c r="HZ31" s="90"/>
      <c r="IA31" s="85" t="s">
        <v>112</v>
      </c>
      <c r="IB31" s="93">
        <f t="shared" si="120"/>
        <v>19427.89999999286</v>
      </c>
      <c r="IC31" s="93">
        <f t="shared" si="121"/>
        <v>4981.399999989321</v>
      </c>
      <c r="ID31" s="106">
        <f t="shared" si="122"/>
        <v>0.25640444927095324</v>
      </c>
      <c r="IE31" s="100">
        <f t="shared" si="123"/>
        <v>0.968665219402773</v>
      </c>
      <c r="IF31" s="101">
        <f t="shared" si="9"/>
        <v>20056.361693228813</v>
      </c>
      <c r="IG31" s="222">
        <v>1575</v>
      </c>
      <c r="IH31" s="223"/>
      <c r="II31" s="148"/>
      <c r="IJ31" s="2"/>
      <c r="IK31" s="2"/>
      <c r="IL31" s="2"/>
      <c r="IM31" s="2"/>
      <c r="IN31" s="2"/>
      <c r="IO31" s="2"/>
      <c r="IP31" s="2"/>
      <c r="IQ31" s="2"/>
      <c r="IR31" s="2"/>
    </row>
    <row r="32" spans="1:253" ht="15">
      <c r="A32" s="85" t="s">
        <v>113</v>
      </c>
      <c r="B32" s="88">
        <v>3165.379</v>
      </c>
      <c r="C32" s="86">
        <f t="shared" si="10"/>
        <v>0.028999999999996362</v>
      </c>
      <c r="D32" s="98">
        <f t="shared" si="11"/>
        <v>231.9999999999709</v>
      </c>
      <c r="E32" s="92">
        <v>1446.13800000001</v>
      </c>
      <c r="F32" s="102">
        <f t="shared" si="124"/>
        <v>0.004899999999906868</v>
      </c>
      <c r="G32" s="98">
        <f t="shared" si="12"/>
        <v>39.19999999925494</v>
      </c>
      <c r="H32" s="99">
        <f t="shared" si="13"/>
        <v>0.16896551723818906</v>
      </c>
      <c r="I32" s="100">
        <f t="shared" si="14"/>
        <v>0.9860238817881456</v>
      </c>
      <c r="J32" s="101">
        <f t="shared" si="15"/>
        <v>235.28841875436217</v>
      </c>
      <c r="K32" s="90"/>
      <c r="L32" s="90"/>
      <c r="M32" s="90"/>
      <c r="N32" s="85" t="s">
        <v>113</v>
      </c>
      <c r="O32" s="88">
        <v>13728.526</v>
      </c>
      <c r="P32" s="86">
        <f t="shared" si="16"/>
        <v>0.13799999999901047</v>
      </c>
      <c r="Q32" s="98">
        <f t="shared" si="17"/>
        <v>2759.9999999802094</v>
      </c>
      <c r="R32" s="88">
        <v>4621.9934</v>
      </c>
      <c r="S32" s="86">
        <f t="shared" si="18"/>
        <v>0.010700000000724685</v>
      </c>
      <c r="T32" s="98">
        <f t="shared" si="19"/>
        <v>214.0000000144937</v>
      </c>
      <c r="U32" s="99">
        <f t="shared" si="20"/>
        <v>0.07753623188986529</v>
      </c>
      <c r="V32" s="100">
        <f t="shared" si="21"/>
        <v>0.9970075522815752</v>
      </c>
      <c r="W32" s="101">
        <f t="shared" si="22"/>
        <v>2768.2839449552425</v>
      </c>
      <c r="X32" s="90"/>
      <c r="Y32" s="90"/>
      <c r="Z32" s="90"/>
      <c r="AA32" s="85" t="s">
        <v>113</v>
      </c>
      <c r="AB32" s="88">
        <v>14102.351</v>
      </c>
      <c r="AC32" s="86">
        <f t="shared" si="23"/>
        <v>0.1500000000014552</v>
      </c>
      <c r="AD32" s="98">
        <f t="shared" si="24"/>
        <v>3000.000000029104</v>
      </c>
      <c r="AE32" s="178">
        <v>5539.726</v>
      </c>
      <c r="AF32" s="86">
        <f t="shared" si="25"/>
        <v>0.025599999999940337</v>
      </c>
      <c r="AG32" s="98">
        <f t="shared" si="26"/>
        <v>511.99999999880674</v>
      </c>
      <c r="AH32" s="99">
        <f t="shared" si="27"/>
        <v>0.17066666666461322</v>
      </c>
      <c r="AI32" s="100">
        <f t="shared" si="28"/>
        <v>0.9857470597339439</v>
      </c>
      <c r="AJ32" s="101">
        <v>0</v>
      </c>
      <c r="AK32" s="90"/>
      <c r="AL32" s="90"/>
      <c r="AM32" s="90"/>
      <c r="AN32" s="85" t="s">
        <v>113</v>
      </c>
      <c r="AO32" s="92">
        <v>28983.163</v>
      </c>
      <c r="AP32" s="86">
        <f t="shared" si="29"/>
        <v>0.3100000000013097</v>
      </c>
      <c r="AQ32" s="98">
        <f t="shared" si="30"/>
        <v>1860.000000007858</v>
      </c>
      <c r="AR32" s="92">
        <v>11600.8007</v>
      </c>
      <c r="AS32" s="86">
        <f t="shared" si="31"/>
        <v>0.06489999999939755</v>
      </c>
      <c r="AT32" s="98">
        <f t="shared" si="32"/>
        <v>389.3999999963853</v>
      </c>
      <c r="AU32" s="99">
        <f t="shared" si="33"/>
        <v>0.20935483870684957</v>
      </c>
      <c r="AV32" s="100">
        <f t="shared" si="34"/>
        <v>0.9787803176199953</v>
      </c>
      <c r="AW32" s="101">
        <v>0</v>
      </c>
      <c r="AX32" s="90"/>
      <c r="AY32" s="90"/>
      <c r="AZ32" s="90"/>
      <c r="BA32" s="85" t="s">
        <v>113</v>
      </c>
      <c r="BB32" s="88">
        <v>5892.749</v>
      </c>
      <c r="BC32" s="86">
        <f t="shared" si="35"/>
        <v>0.07799999999951979</v>
      </c>
      <c r="BD32" s="98">
        <f t="shared" si="36"/>
        <v>623.9999999961583</v>
      </c>
      <c r="BE32" s="88">
        <v>2091.3285</v>
      </c>
      <c r="BF32" s="86">
        <f t="shared" si="37"/>
        <v>0.018500000000130967</v>
      </c>
      <c r="BG32" s="98">
        <f t="shared" si="38"/>
        <v>148.00000000104774</v>
      </c>
      <c r="BH32" s="99">
        <f t="shared" si="39"/>
        <v>0.23717948718262646</v>
      </c>
      <c r="BI32" s="100">
        <f t="shared" si="40"/>
        <v>0.9730066181740649</v>
      </c>
      <c r="BJ32" s="101">
        <f t="shared" si="0"/>
        <v>641.3111569242467</v>
      </c>
      <c r="BK32" s="90"/>
      <c r="BL32" s="90"/>
      <c r="BM32" s="91"/>
      <c r="BN32" s="85" t="s">
        <v>113</v>
      </c>
      <c r="BO32" s="88">
        <v>3633.419</v>
      </c>
      <c r="BP32" s="86">
        <f t="shared" si="41"/>
        <v>0.038000000000010914</v>
      </c>
      <c r="BQ32" s="98">
        <f t="shared" si="42"/>
        <v>76.00000000002183</v>
      </c>
      <c r="BR32" s="88">
        <v>898.8423</v>
      </c>
      <c r="BS32" s="86">
        <f t="shared" si="43"/>
        <v>0.005700000000047112</v>
      </c>
      <c r="BT32" s="98">
        <f t="shared" si="44"/>
        <v>11.400000000094224</v>
      </c>
      <c r="BU32" s="99">
        <f t="shared" si="45"/>
        <v>0.1500000000011967</v>
      </c>
      <c r="BV32" s="100">
        <f t="shared" si="46"/>
        <v>0.9889363528681239</v>
      </c>
      <c r="BW32" s="101">
        <f t="shared" si="1"/>
        <v>76.85024398143096</v>
      </c>
      <c r="BX32" s="90"/>
      <c r="BY32" s="90"/>
      <c r="BZ32" s="90"/>
      <c r="CA32" s="85" t="s">
        <v>113</v>
      </c>
      <c r="CB32" s="92">
        <v>12503.637</v>
      </c>
      <c r="CC32" s="86">
        <f t="shared" si="47"/>
        <v>0.056000000000494765</v>
      </c>
      <c r="CD32" s="98">
        <f t="shared" si="48"/>
        <v>448.0000000039581</v>
      </c>
      <c r="CE32" s="88">
        <v>3551.8667</v>
      </c>
      <c r="CF32" s="86">
        <f t="shared" si="49"/>
        <v>0.05940000000009604</v>
      </c>
      <c r="CG32" s="98">
        <f t="shared" si="50"/>
        <v>475.20000000076834</v>
      </c>
      <c r="CH32" s="99">
        <f t="shared" si="51"/>
        <v>1.0607142857066292</v>
      </c>
      <c r="CI32" s="100">
        <f t="shared" si="52"/>
        <v>0.6859758120644595</v>
      </c>
      <c r="CJ32" s="101">
        <f t="shared" si="2"/>
        <v>653.0842518421928</v>
      </c>
      <c r="CK32" s="90"/>
      <c r="CL32" s="90"/>
      <c r="CM32" s="90"/>
      <c r="CN32" s="85" t="s">
        <v>113</v>
      </c>
      <c r="CO32" s="92">
        <v>16235.219</v>
      </c>
      <c r="CP32" s="86">
        <f t="shared" si="53"/>
        <v>0.3059999999986758</v>
      </c>
      <c r="CQ32" s="98">
        <f t="shared" si="54"/>
        <v>2447.999999989406</v>
      </c>
      <c r="CR32" s="92">
        <v>5998.4636</v>
      </c>
      <c r="CS32" s="86">
        <f t="shared" si="55"/>
        <v>0.09140000000024884</v>
      </c>
      <c r="CT32" s="98">
        <f t="shared" si="3"/>
        <v>731.2000000019907</v>
      </c>
      <c r="CU32" s="99">
        <f t="shared" si="56"/>
        <v>0.29869281045962215</v>
      </c>
      <c r="CV32" s="100">
        <f t="shared" si="57"/>
        <v>0.9581703235302553</v>
      </c>
      <c r="CW32" s="101">
        <f t="shared" si="4"/>
        <v>2554.869358685693</v>
      </c>
      <c r="CX32" s="90"/>
      <c r="CY32" s="90"/>
      <c r="CZ32" s="90"/>
      <c r="DA32" s="85" t="s">
        <v>113</v>
      </c>
      <c r="DB32" s="92">
        <v>4769.383</v>
      </c>
      <c r="DC32" s="86">
        <f t="shared" si="58"/>
        <v>0.042999999999665306</v>
      </c>
      <c r="DD32" s="98">
        <f t="shared" si="59"/>
        <v>343.99999999732245</v>
      </c>
      <c r="DE32" s="88">
        <v>1771.3392</v>
      </c>
      <c r="DF32" s="86">
        <f t="shared" si="60"/>
        <v>0.012399999999843203</v>
      </c>
      <c r="DG32" s="98">
        <f t="shared" si="61"/>
        <v>99.19999999874562</v>
      </c>
      <c r="DH32" s="99">
        <f t="shared" si="62"/>
        <v>0.28837209302185396</v>
      </c>
      <c r="DI32" s="100">
        <f t="shared" si="63"/>
        <v>0.9608464748294521</v>
      </c>
      <c r="DJ32" s="101">
        <f t="shared" si="64"/>
        <v>358.01765319311977</v>
      </c>
      <c r="DK32" s="90"/>
      <c r="DL32" s="90"/>
      <c r="DM32" s="90"/>
      <c r="DN32" s="85" t="s">
        <v>113</v>
      </c>
      <c r="DO32" s="92">
        <v>2826.901</v>
      </c>
      <c r="DP32" s="86">
        <f t="shared" si="65"/>
        <v>0.1940999999997075</v>
      </c>
      <c r="DQ32" s="98">
        <f t="shared" si="66"/>
        <v>1552.79999999766</v>
      </c>
      <c r="DR32" s="92">
        <v>940.7767</v>
      </c>
      <c r="DS32" s="86">
        <f t="shared" si="67"/>
        <v>0.08849999999995362</v>
      </c>
      <c r="DT32" s="98">
        <f t="shared" si="68"/>
        <v>707.9999999996289</v>
      </c>
      <c r="DU32" s="99">
        <f t="shared" si="69"/>
        <v>0.45595054095871707</v>
      </c>
      <c r="DV32" s="100">
        <f t="shared" si="70"/>
        <v>0.9098842469699642</v>
      </c>
      <c r="DW32" s="103">
        <f t="shared" si="71"/>
        <v>1706.5907066406426</v>
      </c>
      <c r="DX32" s="90"/>
      <c r="DY32" s="90"/>
      <c r="DZ32" s="90"/>
      <c r="EA32" s="85" t="s">
        <v>113</v>
      </c>
      <c r="EB32" s="92">
        <v>17473.568</v>
      </c>
      <c r="EC32" s="86">
        <f t="shared" si="72"/>
        <v>0.20899999999892316</v>
      </c>
      <c r="ED32" s="98">
        <f t="shared" si="73"/>
        <v>1671.9999999913853</v>
      </c>
      <c r="EE32" s="88">
        <v>10619.4893</v>
      </c>
      <c r="EF32" s="86">
        <f t="shared" si="74"/>
        <v>0.01599999999962165</v>
      </c>
      <c r="EG32" s="98">
        <f t="shared" si="75"/>
        <v>127.9999999969732</v>
      </c>
      <c r="EH32" s="99">
        <f t="shared" si="76"/>
        <v>0.07655502392202913</v>
      </c>
      <c r="EI32" s="100">
        <f t="shared" si="77"/>
        <v>0.9970824818732617</v>
      </c>
      <c r="EJ32" s="103">
        <f t="shared" si="78"/>
        <v>1676.8923638595345</v>
      </c>
      <c r="EK32" s="90"/>
      <c r="EL32" s="90"/>
      <c r="EM32" s="90"/>
      <c r="EN32" s="85" t="s">
        <v>113</v>
      </c>
      <c r="EO32" s="92">
        <v>5305.944</v>
      </c>
      <c r="EP32" s="86">
        <f t="shared" si="79"/>
        <v>0.06500000000050932</v>
      </c>
      <c r="EQ32" s="103">
        <f t="shared" si="125"/>
        <v>97.50000000076398</v>
      </c>
      <c r="ER32" s="92">
        <v>3882.0907</v>
      </c>
      <c r="ES32" s="86">
        <f t="shared" si="80"/>
        <v>0.02930000000014843</v>
      </c>
      <c r="ET32" s="104">
        <f t="shared" si="81"/>
        <v>43.950000000222644</v>
      </c>
      <c r="EU32" s="99">
        <f t="shared" si="82"/>
        <v>0.45076923076798225</v>
      </c>
      <c r="EV32" s="100">
        <f t="shared" si="83"/>
        <v>0.9116588869084321</v>
      </c>
      <c r="EW32" s="103">
        <f t="shared" si="84"/>
        <v>106.94789619327976</v>
      </c>
      <c r="EX32" s="90"/>
      <c r="EY32" s="90"/>
      <c r="EZ32" s="90"/>
      <c r="FA32" s="85" t="s">
        <v>113</v>
      </c>
      <c r="FB32" s="92">
        <v>11569.994</v>
      </c>
      <c r="FC32" s="86">
        <f t="shared" si="85"/>
        <v>0.13800000000082946</v>
      </c>
      <c r="FD32" s="105">
        <f t="shared" si="86"/>
        <v>552.0000000033178</v>
      </c>
      <c r="FE32" s="92">
        <v>4037.5748</v>
      </c>
      <c r="FF32" s="86">
        <f t="shared" si="87"/>
        <v>0.04489999999987049</v>
      </c>
      <c r="FG32" s="104">
        <f t="shared" si="88"/>
        <v>179.59999999948195</v>
      </c>
      <c r="FH32" s="99">
        <f t="shared" si="89"/>
        <v>0.3253623188376856</v>
      </c>
      <c r="FI32" s="100">
        <f t="shared" si="90"/>
        <v>0.950932739417261</v>
      </c>
      <c r="FJ32" s="104">
        <f t="shared" si="91"/>
        <v>3803.730957669044</v>
      </c>
      <c r="FK32" s="90"/>
      <c r="FL32" s="90"/>
      <c r="FM32" s="90"/>
      <c r="FN32" s="85" t="s">
        <v>113</v>
      </c>
      <c r="FO32" s="88">
        <v>7266.574</v>
      </c>
      <c r="FP32" s="86">
        <f t="shared" si="92"/>
        <v>0.10599999999976717</v>
      </c>
      <c r="FQ32" s="105">
        <f t="shared" si="93"/>
        <v>423.9999999990687</v>
      </c>
      <c r="FR32" s="92">
        <v>2991.4321</v>
      </c>
      <c r="FS32" s="86">
        <f t="shared" si="94"/>
        <v>0.028699999999844295</v>
      </c>
      <c r="FT32" s="105">
        <f t="shared" si="95"/>
        <v>114.79999999937718</v>
      </c>
      <c r="FU32" s="99">
        <f t="shared" si="96"/>
        <v>0.2707547169802579</v>
      </c>
      <c r="FV32" s="100">
        <f t="shared" si="97"/>
        <v>0.9652455167903013</v>
      </c>
      <c r="FW32" s="103">
        <f t="shared" si="98"/>
        <v>439.2664794849104</v>
      </c>
      <c r="FX32" s="90"/>
      <c r="FY32" s="90"/>
      <c r="FZ32" s="90"/>
      <c r="GA32" s="85" t="s">
        <v>113</v>
      </c>
      <c r="GB32" s="88">
        <v>294.675</v>
      </c>
      <c r="GC32" s="86">
        <f t="shared" si="99"/>
        <v>0.025000000000034106</v>
      </c>
      <c r="GD32" s="98">
        <f t="shared" si="100"/>
        <v>100.00000000013642</v>
      </c>
      <c r="GE32" s="88">
        <v>135.0526</v>
      </c>
      <c r="GF32" s="86">
        <f t="shared" si="101"/>
        <v>0.0033999999999991815</v>
      </c>
      <c r="GG32" s="98">
        <f t="shared" si="102"/>
        <v>13.599999999996726</v>
      </c>
      <c r="GH32" s="99">
        <f t="shared" si="103"/>
        <v>0.1359999999997817</v>
      </c>
      <c r="GI32" s="100">
        <f t="shared" si="104"/>
        <v>0.9908783423839741</v>
      </c>
      <c r="GJ32" s="103">
        <f t="shared" si="5"/>
        <v>100.9205628206026</v>
      </c>
      <c r="GK32" s="90"/>
      <c r="GL32" s="90"/>
      <c r="GM32" s="90"/>
      <c r="GN32" s="85" t="s">
        <v>113</v>
      </c>
      <c r="GO32" s="88">
        <v>8745.156</v>
      </c>
      <c r="GP32" s="86">
        <f t="shared" si="105"/>
        <v>0.07200000000011642</v>
      </c>
      <c r="GQ32" s="98">
        <f t="shared" si="106"/>
        <v>216.00000000034925</v>
      </c>
      <c r="GR32" s="88">
        <v>3374.7944</v>
      </c>
      <c r="GS32" s="86">
        <f t="shared" si="126"/>
        <v>0.018700000000080763</v>
      </c>
      <c r="GT32" s="98">
        <f t="shared" si="127"/>
        <v>56.10000000024229</v>
      </c>
      <c r="GU32" s="99">
        <f t="shared" si="107"/>
        <v>0.259722222222924</v>
      </c>
      <c r="GV32" s="100">
        <f t="shared" si="108"/>
        <v>0.9678879508115119</v>
      </c>
      <c r="GW32" s="101">
        <v>0</v>
      </c>
      <c r="GX32" s="90"/>
      <c r="GY32" s="90"/>
      <c r="GZ32" s="90"/>
      <c r="HA32" s="85" t="s">
        <v>113</v>
      </c>
      <c r="HB32" s="88">
        <v>5625.225</v>
      </c>
      <c r="HC32" s="86">
        <f t="shared" si="6"/>
        <v>0.16200000000026193</v>
      </c>
      <c r="HD32" s="98">
        <f t="shared" si="109"/>
        <v>1296.0000000020955</v>
      </c>
      <c r="HE32" s="88">
        <v>2497.9299</v>
      </c>
      <c r="HF32" s="86">
        <f t="shared" si="110"/>
        <v>0.06919999999990978</v>
      </c>
      <c r="HG32" s="98">
        <f t="shared" si="111"/>
        <v>553.5999999992782</v>
      </c>
      <c r="HH32" s="99">
        <f t="shared" si="112"/>
        <v>0.4271604938259129</v>
      </c>
      <c r="HI32" s="100">
        <f t="shared" si="113"/>
        <v>0.9196141664885495</v>
      </c>
      <c r="HJ32" s="103">
        <f t="shared" si="7"/>
        <v>1409.2866848177598</v>
      </c>
      <c r="HK32" s="90"/>
      <c r="HL32" s="90"/>
      <c r="HM32" s="90"/>
      <c r="HN32" s="85" t="s">
        <v>113</v>
      </c>
      <c r="HO32" s="88">
        <v>9511.6831</v>
      </c>
      <c r="HP32" s="86">
        <f t="shared" si="114"/>
        <v>0.24910000000090804</v>
      </c>
      <c r="HQ32" s="98">
        <f t="shared" si="115"/>
        <v>1992.8000000072643</v>
      </c>
      <c r="HR32" s="88">
        <v>4723.6959</v>
      </c>
      <c r="HS32" s="86">
        <f t="shared" si="116"/>
        <v>0.14699999999993452</v>
      </c>
      <c r="HT32" s="98">
        <f t="shared" si="117"/>
        <v>1175.9999999994761</v>
      </c>
      <c r="HU32" s="99">
        <f t="shared" si="118"/>
        <v>0.5901244480104322</v>
      </c>
      <c r="HV32" s="100">
        <f t="shared" si="119"/>
        <v>0.8612223474076681</v>
      </c>
      <c r="HW32" s="103">
        <f t="shared" si="8"/>
        <v>2313.920448076753</v>
      </c>
      <c r="HX32" s="90"/>
      <c r="HY32" s="90"/>
      <c r="HZ32" s="90"/>
      <c r="IA32" s="85" t="s">
        <v>113</v>
      </c>
      <c r="IB32" s="93">
        <f t="shared" si="120"/>
        <v>19695.100000006052</v>
      </c>
      <c r="IC32" s="93">
        <f t="shared" si="121"/>
        <v>5593.250000006265</v>
      </c>
      <c r="ID32" s="106">
        <f t="shared" si="122"/>
        <v>0.2839919573906477</v>
      </c>
      <c r="IE32" s="100">
        <f t="shared" si="123"/>
        <v>0.9619603758844204</v>
      </c>
      <c r="IF32" s="101">
        <f t="shared" si="9"/>
        <v>20473.92022971684</v>
      </c>
      <c r="IG32" s="222">
        <v>1575</v>
      </c>
      <c r="IH32" s="223"/>
      <c r="II32" s="148"/>
      <c r="IJ32" s="2"/>
      <c r="IK32" s="2"/>
      <c r="IL32" s="2"/>
      <c r="IM32" s="2"/>
      <c r="IN32" s="2"/>
      <c r="IO32" s="2"/>
      <c r="IP32" s="2"/>
      <c r="IQ32" s="2"/>
      <c r="IR32" s="2"/>
      <c r="IS32" s="136"/>
    </row>
    <row r="33" spans="1:253" ht="15">
      <c r="A33" s="85" t="s">
        <v>114</v>
      </c>
      <c r="B33" s="88">
        <v>3165.41</v>
      </c>
      <c r="C33" s="86">
        <f t="shared" si="10"/>
        <v>0.03099999999994907</v>
      </c>
      <c r="D33" s="98">
        <f t="shared" si="11"/>
        <v>247.99999999959255</v>
      </c>
      <c r="E33" s="88">
        <v>1446.14220000001</v>
      </c>
      <c r="F33" s="102">
        <f t="shared" si="124"/>
        <v>0.004200000000082582</v>
      </c>
      <c r="G33" s="98">
        <f t="shared" si="12"/>
        <v>33.60000000066066</v>
      </c>
      <c r="H33" s="99">
        <f t="shared" si="13"/>
        <v>0.13548387097062847</v>
      </c>
      <c r="I33" s="100">
        <f t="shared" si="14"/>
        <v>0.9909465100063064</v>
      </c>
      <c r="J33" s="101">
        <f t="shared" si="15"/>
        <v>250.2657787230254</v>
      </c>
      <c r="K33" s="90"/>
      <c r="L33" s="90"/>
      <c r="M33" s="90"/>
      <c r="N33" s="85" t="s">
        <v>114</v>
      </c>
      <c r="O33" s="88">
        <v>13728.679</v>
      </c>
      <c r="P33" s="86">
        <f t="shared" si="16"/>
        <v>0.15300000000024738</v>
      </c>
      <c r="Q33" s="98">
        <f t="shared" si="17"/>
        <v>3060.0000000049477</v>
      </c>
      <c r="R33" s="88">
        <v>4622.0043</v>
      </c>
      <c r="S33" s="86">
        <f t="shared" si="18"/>
        <v>0.01089999999931024</v>
      </c>
      <c r="T33" s="98">
        <f t="shared" si="19"/>
        <v>217.99999998620478</v>
      </c>
      <c r="U33" s="99">
        <f t="shared" si="20"/>
        <v>0.07124183006073605</v>
      </c>
      <c r="V33" s="100">
        <f t="shared" si="21"/>
        <v>0.9974719200246409</v>
      </c>
      <c r="W33" s="101">
        <f t="shared" si="22"/>
        <v>3067.7555313330076</v>
      </c>
      <c r="X33" s="90"/>
      <c r="Y33" s="90"/>
      <c r="Z33" s="90"/>
      <c r="AA33" s="85" t="s">
        <v>114</v>
      </c>
      <c r="AB33" s="88">
        <v>14102.497</v>
      </c>
      <c r="AC33" s="86">
        <f t="shared" si="23"/>
        <v>0.1459999999988213</v>
      </c>
      <c r="AD33" s="98">
        <f t="shared" si="24"/>
        <v>2919.999999976426</v>
      </c>
      <c r="AE33" s="178">
        <v>5539.7509</v>
      </c>
      <c r="AF33" s="86">
        <f t="shared" si="25"/>
        <v>0.024900000000343425</v>
      </c>
      <c r="AG33" s="98">
        <f t="shared" si="26"/>
        <v>498.0000000068685</v>
      </c>
      <c r="AH33" s="99">
        <f t="shared" si="27"/>
        <v>0.17054794520920857</v>
      </c>
      <c r="AI33" s="100">
        <f t="shared" si="28"/>
        <v>0.9857664612706454</v>
      </c>
      <c r="AJ33" s="101">
        <v>0</v>
      </c>
      <c r="AK33" s="90"/>
      <c r="AL33" s="90"/>
      <c r="AM33" s="90"/>
      <c r="AN33" s="85" t="s">
        <v>114</v>
      </c>
      <c r="AO33" s="92">
        <v>28983.482</v>
      </c>
      <c r="AP33" s="86">
        <f t="shared" si="29"/>
        <v>0.31899999999950523</v>
      </c>
      <c r="AQ33" s="98">
        <f t="shared" si="30"/>
        <v>1913.9999999970314</v>
      </c>
      <c r="AR33" s="92">
        <v>11600.8641</v>
      </c>
      <c r="AS33" s="86">
        <f t="shared" si="31"/>
        <v>0.06340000000091095</v>
      </c>
      <c r="AT33" s="98">
        <f t="shared" si="32"/>
        <v>380.4000000054657</v>
      </c>
      <c r="AU33" s="99">
        <f t="shared" si="33"/>
        <v>0.1987460815078661</v>
      </c>
      <c r="AV33" s="100">
        <f t="shared" si="34"/>
        <v>0.9808164749088609</v>
      </c>
      <c r="AW33" s="101">
        <v>0</v>
      </c>
      <c r="AX33" s="90"/>
      <c r="AY33" s="90"/>
      <c r="AZ33" s="90"/>
      <c r="BA33" s="85" t="s">
        <v>114</v>
      </c>
      <c r="BB33" s="88">
        <v>5892.833</v>
      </c>
      <c r="BC33" s="86">
        <f t="shared" si="35"/>
        <v>0.08399999999983265</v>
      </c>
      <c r="BD33" s="98">
        <f t="shared" si="36"/>
        <v>671.9999999986612</v>
      </c>
      <c r="BE33" s="88">
        <v>2091.346</v>
      </c>
      <c r="BF33" s="86">
        <f t="shared" si="37"/>
        <v>0.01749999999992724</v>
      </c>
      <c r="BG33" s="98">
        <f t="shared" si="38"/>
        <v>139.99999999941792</v>
      </c>
      <c r="BH33" s="99">
        <f t="shared" si="39"/>
        <v>0.2083333333328822</v>
      </c>
      <c r="BI33" s="100">
        <f t="shared" si="40"/>
        <v>0.9789804197376932</v>
      </c>
      <c r="BJ33" s="101">
        <f t="shared" si="0"/>
        <v>686.4284376379213</v>
      </c>
      <c r="BK33" s="90"/>
      <c r="BL33" s="90"/>
      <c r="BM33" s="91"/>
      <c r="BN33" s="85" t="s">
        <v>114</v>
      </c>
      <c r="BO33" s="88">
        <v>3633.457</v>
      </c>
      <c r="BP33" s="86">
        <f t="shared" si="41"/>
        <v>0.038000000000010914</v>
      </c>
      <c r="BQ33" s="98">
        <f t="shared" si="42"/>
        <v>76.00000000002183</v>
      </c>
      <c r="BR33" s="88">
        <v>898.848</v>
      </c>
      <c r="BS33" s="86">
        <f t="shared" si="43"/>
        <v>0.005699999999933425</v>
      </c>
      <c r="BT33" s="98">
        <f t="shared" si="44"/>
        <v>11.39999999986685</v>
      </c>
      <c r="BU33" s="99">
        <f t="shared" si="45"/>
        <v>0.14999999999820496</v>
      </c>
      <c r="BV33" s="100">
        <f t="shared" si="46"/>
        <v>0.988936352868558</v>
      </c>
      <c r="BW33" s="101">
        <f t="shared" si="1"/>
        <v>76.85024398139723</v>
      </c>
      <c r="BX33" s="90"/>
      <c r="BY33" s="90"/>
      <c r="BZ33" s="90"/>
      <c r="CA33" s="85" t="s">
        <v>114</v>
      </c>
      <c r="CB33" s="92">
        <v>12503.688</v>
      </c>
      <c r="CC33" s="86">
        <f t="shared" si="47"/>
        <v>0.05099999999947613</v>
      </c>
      <c r="CD33" s="98">
        <f t="shared" si="48"/>
        <v>407.99999999580905</v>
      </c>
      <c r="CE33" s="88">
        <v>3551.9234</v>
      </c>
      <c r="CF33" s="86">
        <f t="shared" si="49"/>
        <v>0.05670000000009168</v>
      </c>
      <c r="CG33" s="98">
        <f t="shared" si="50"/>
        <v>453.6000000007334</v>
      </c>
      <c r="CH33" s="99">
        <f t="shared" si="51"/>
        <v>1.1117647058955704</v>
      </c>
      <c r="CI33" s="100">
        <f t="shared" si="52"/>
        <v>0.668747365560649</v>
      </c>
      <c r="CJ33" s="101">
        <f t="shared" si="2"/>
        <v>610.0958613179125</v>
      </c>
      <c r="CK33" s="90"/>
      <c r="CL33" s="90"/>
      <c r="CM33" s="90"/>
      <c r="CN33" s="85" t="s">
        <v>114</v>
      </c>
      <c r="CO33" s="92">
        <v>16235.55</v>
      </c>
      <c r="CP33" s="86">
        <f t="shared" si="53"/>
        <v>0.33100000000013097</v>
      </c>
      <c r="CQ33" s="98">
        <f t="shared" si="54"/>
        <v>2648.0000000010477</v>
      </c>
      <c r="CR33" s="92">
        <v>5998.5582</v>
      </c>
      <c r="CS33" s="86">
        <f t="shared" si="55"/>
        <v>0.09460000000035507</v>
      </c>
      <c r="CT33" s="98">
        <f t="shared" si="3"/>
        <v>756.8000000028405</v>
      </c>
      <c r="CU33" s="99">
        <f t="shared" si="56"/>
        <v>0.28580060423056686</v>
      </c>
      <c r="CV33" s="100">
        <f t="shared" si="57"/>
        <v>0.9615020212585801</v>
      </c>
      <c r="CW33" s="101">
        <f t="shared" si="4"/>
        <v>2754.0243717167514</v>
      </c>
      <c r="CX33" s="90"/>
      <c r="CY33" s="90"/>
      <c r="CZ33" s="90"/>
      <c r="DA33" s="85" t="s">
        <v>114</v>
      </c>
      <c r="DB33" s="92">
        <v>4769.427</v>
      </c>
      <c r="DC33" s="86">
        <f t="shared" si="58"/>
        <v>0.04399999999986903</v>
      </c>
      <c r="DD33" s="98">
        <f t="shared" si="59"/>
        <v>351.99999999895226</v>
      </c>
      <c r="DE33" s="88">
        <v>1771.3507</v>
      </c>
      <c r="DF33" s="86">
        <f t="shared" si="60"/>
        <v>0.011500000000069122</v>
      </c>
      <c r="DG33" s="98">
        <f t="shared" si="61"/>
        <v>92.00000000055297</v>
      </c>
      <c r="DH33" s="99">
        <f t="shared" si="62"/>
        <v>0.26136363636598525</v>
      </c>
      <c r="DI33" s="100">
        <f t="shared" si="63"/>
        <v>0.9675004150196055</v>
      </c>
      <c r="DJ33" s="101">
        <f t="shared" si="64"/>
        <v>363.8241333382987</v>
      </c>
      <c r="DK33" s="90"/>
      <c r="DL33" s="90"/>
      <c r="DM33" s="90"/>
      <c r="DN33" s="85" t="s">
        <v>114</v>
      </c>
      <c r="DO33" s="92">
        <v>2827.095</v>
      </c>
      <c r="DP33" s="86">
        <f>DO33-DO32</f>
        <v>0.19399999999995998</v>
      </c>
      <c r="DQ33" s="98">
        <f t="shared" si="66"/>
        <v>1551.9999999996799</v>
      </c>
      <c r="DR33" s="92">
        <v>940.8533</v>
      </c>
      <c r="DS33" s="86">
        <f t="shared" si="67"/>
        <v>0.0765999999999849</v>
      </c>
      <c r="DT33" s="98">
        <f t="shared" si="68"/>
        <v>612.7999999998792</v>
      </c>
      <c r="DU33" s="99">
        <f t="shared" si="69"/>
        <v>0.3948453608247459</v>
      </c>
      <c r="DV33" s="100">
        <f t="shared" si="70"/>
        <v>0.9301207455470473</v>
      </c>
      <c r="DW33" s="103">
        <f t="shared" si="71"/>
        <v>1668.600563346081</v>
      </c>
      <c r="DX33" s="90"/>
      <c r="DY33" s="90"/>
      <c r="DZ33" s="90"/>
      <c r="EA33" s="85" t="s">
        <v>114</v>
      </c>
      <c r="EB33" s="92">
        <v>17473.785</v>
      </c>
      <c r="EC33" s="86">
        <f t="shared" si="72"/>
        <v>0.21700000000055297</v>
      </c>
      <c r="ED33" s="98">
        <f t="shared" si="73"/>
        <v>1736.0000000044238</v>
      </c>
      <c r="EE33" s="88">
        <v>10619.512</v>
      </c>
      <c r="EF33" s="86">
        <f t="shared" si="74"/>
        <v>0.022700000001350418</v>
      </c>
      <c r="EG33" s="98">
        <f t="shared" si="75"/>
        <v>181.60000001080334</v>
      </c>
      <c r="EH33" s="99">
        <f t="shared" si="76"/>
        <v>0.10460829493683213</v>
      </c>
      <c r="EI33" s="100">
        <f t="shared" si="77"/>
        <v>0.9945730518142715</v>
      </c>
      <c r="EJ33" s="103">
        <f t="shared" si="78"/>
        <v>1745.472589306198</v>
      </c>
      <c r="EK33" s="90"/>
      <c r="EL33" s="90"/>
      <c r="EM33" s="90"/>
      <c r="EN33" s="85" t="s">
        <v>114</v>
      </c>
      <c r="EO33" s="92">
        <v>5306.017</v>
      </c>
      <c r="EP33" s="86">
        <f t="shared" si="79"/>
        <v>0.07299999999941065</v>
      </c>
      <c r="EQ33" s="103">
        <f t="shared" si="125"/>
        <v>109.49999999911597</v>
      </c>
      <c r="ER33" s="92">
        <v>3882.1204</v>
      </c>
      <c r="ES33" s="86">
        <f t="shared" si="80"/>
        <v>0.029699999999593274</v>
      </c>
      <c r="ET33" s="104">
        <f t="shared" si="81"/>
        <v>44.54999999938991</v>
      </c>
      <c r="EU33" s="99">
        <f t="shared" si="82"/>
        <v>0.4068493150662062</v>
      </c>
      <c r="EV33" s="100">
        <f t="shared" si="83"/>
        <v>0.9262728805876804</v>
      </c>
      <c r="EW33" s="103">
        <f t="shared" si="84"/>
        <v>118.21570327055557</v>
      </c>
      <c r="EX33" s="90"/>
      <c r="EY33" s="90"/>
      <c r="EZ33" s="90"/>
      <c r="FA33" s="85" t="s">
        <v>114</v>
      </c>
      <c r="FB33" s="92">
        <v>11570.132</v>
      </c>
      <c r="FC33" s="86">
        <f t="shared" si="85"/>
        <v>0.13799999999901047</v>
      </c>
      <c r="FD33" s="105">
        <f t="shared" si="86"/>
        <v>551.9999999960419</v>
      </c>
      <c r="FE33" s="92">
        <v>4037.6165</v>
      </c>
      <c r="FF33" s="86">
        <f t="shared" si="87"/>
        <v>0.041700000000219006</v>
      </c>
      <c r="FG33" s="104">
        <f t="shared" si="88"/>
        <v>166.80000000087603</v>
      </c>
      <c r="FH33" s="99">
        <f t="shared" si="89"/>
        <v>0.302173913047232</v>
      </c>
      <c r="FI33" s="100">
        <f t="shared" si="90"/>
        <v>0.957251635244819</v>
      </c>
      <c r="FJ33" s="104">
        <f t="shared" si="91"/>
        <v>3829.006540979276</v>
      </c>
      <c r="FK33" s="90"/>
      <c r="FL33" s="90"/>
      <c r="FM33" s="90"/>
      <c r="FN33" s="85" t="s">
        <v>114</v>
      </c>
      <c r="FO33" s="88">
        <v>7266.68</v>
      </c>
      <c r="FP33" s="86">
        <f t="shared" si="92"/>
        <v>0.10600000000067666</v>
      </c>
      <c r="FQ33" s="105">
        <f t="shared" si="93"/>
        <v>424.00000000270666</v>
      </c>
      <c r="FR33" s="92">
        <v>2991.4602</v>
      </c>
      <c r="FS33" s="86">
        <f t="shared" si="94"/>
        <v>0.028099999999994907</v>
      </c>
      <c r="FT33" s="105">
        <f t="shared" si="95"/>
        <v>112.39999999997963</v>
      </c>
      <c r="FU33" s="99">
        <f t="shared" si="96"/>
        <v>0.2650943396209012</v>
      </c>
      <c r="FV33" s="100">
        <f t="shared" si="97"/>
        <v>0.9666122788119096</v>
      </c>
      <c r="FW33" s="103">
        <f t="shared" si="98"/>
        <v>438.645369293112</v>
      </c>
      <c r="FX33" s="90"/>
      <c r="FY33" s="90"/>
      <c r="FZ33" s="90"/>
      <c r="GA33" s="85" t="s">
        <v>114</v>
      </c>
      <c r="GB33" s="88">
        <v>294.707</v>
      </c>
      <c r="GC33" s="86">
        <f t="shared" si="99"/>
        <v>0.031999999999982265</v>
      </c>
      <c r="GD33" s="98">
        <f t="shared" si="100"/>
        <v>127.99999999992906</v>
      </c>
      <c r="GE33" s="88">
        <v>135.0562</v>
      </c>
      <c r="GF33" s="86">
        <f t="shared" si="101"/>
        <v>0.003599999999977399</v>
      </c>
      <c r="GG33" s="98">
        <f t="shared" si="102"/>
        <v>14.399999999909596</v>
      </c>
      <c r="GH33" s="99">
        <f t="shared" si="103"/>
        <v>0.11249999999935607</v>
      </c>
      <c r="GI33" s="100">
        <f t="shared" si="104"/>
        <v>0.9937313161588729</v>
      </c>
      <c r="GJ33" s="103">
        <f t="shared" si="5"/>
        <v>128.80745320042328</v>
      </c>
      <c r="GK33" s="90"/>
      <c r="GL33" s="90"/>
      <c r="GM33" s="90"/>
      <c r="GN33" s="85" t="s">
        <v>114</v>
      </c>
      <c r="GO33" s="88">
        <v>8745.23</v>
      </c>
      <c r="GP33" s="86">
        <f t="shared" si="105"/>
        <v>0.07399999999870488</v>
      </c>
      <c r="GQ33" s="98">
        <f t="shared" si="106"/>
        <v>221.99999999611464</v>
      </c>
      <c r="GR33" s="88">
        <v>3374.815</v>
      </c>
      <c r="GS33" s="86">
        <f t="shared" si="126"/>
        <v>0.020599999999831198</v>
      </c>
      <c r="GT33" s="98">
        <f t="shared" si="127"/>
        <v>61.79999999949359</v>
      </c>
      <c r="GU33" s="99">
        <f t="shared" si="107"/>
        <v>0.27837837838096935</v>
      </c>
      <c r="GV33" s="100">
        <f t="shared" si="108"/>
        <v>0.9633685508008342</v>
      </c>
      <c r="GW33" s="101">
        <v>0</v>
      </c>
      <c r="GX33" s="90"/>
      <c r="GY33" s="90"/>
      <c r="GZ33" s="90"/>
      <c r="HA33" s="85" t="s">
        <v>114</v>
      </c>
      <c r="HB33" s="88">
        <v>5625.378</v>
      </c>
      <c r="HC33" s="86">
        <f t="shared" si="6"/>
        <v>0.1529999999993379</v>
      </c>
      <c r="HD33" s="98">
        <f t="shared" si="109"/>
        <v>1223.999999994703</v>
      </c>
      <c r="HE33" s="88">
        <v>2497.9996</v>
      </c>
      <c r="HF33" s="86">
        <f t="shared" si="110"/>
        <v>0.06970000000001164</v>
      </c>
      <c r="HG33" s="98">
        <f t="shared" si="111"/>
        <v>557.6000000000931</v>
      </c>
      <c r="HH33" s="99">
        <f t="shared" si="112"/>
        <v>0.4555555555576031</v>
      </c>
      <c r="HI33" s="100">
        <f t="shared" si="113"/>
        <v>0.910019880218646</v>
      </c>
      <c r="HJ33" s="103">
        <f t="shared" si="7"/>
        <v>1345.02556109062</v>
      </c>
      <c r="HK33" s="90"/>
      <c r="HL33" s="90"/>
      <c r="HM33" s="90"/>
      <c r="HN33" s="85" t="s">
        <v>114</v>
      </c>
      <c r="HO33" s="88">
        <v>9511.929</v>
      </c>
      <c r="HP33" s="86">
        <f t="shared" si="114"/>
        <v>0.24589999999989232</v>
      </c>
      <c r="HQ33" s="98">
        <f t="shared" si="115"/>
        <v>1967.1999999991385</v>
      </c>
      <c r="HR33" s="88">
        <v>4723.8465</v>
      </c>
      <c r="HS33" s="86">
        <f t="shared" si="116"/>
        <v>0.15059999999994034</v>
      </c>
      <c r="HT33" s="98">
        <f t="shared" si="117"/>
        <v>1204.7999999995227</v>
      </c>
      <c r="HU33" s="99">
        <f t="shared" si="118"/>
        <v>0.6124440829605786</v>
      </c>
      <c r="HV33" s="100">
        <f t="shared" si="119"/>
        <v>0.8527756530867414</v>
      </c>
      <c r="HW33" s="103">
        <f t="shared" si="8"/>
        <v>2306.820079675799</v>
      </c>
      <c r="HX33" s="90"/>
      <c r="HY33" s="90"/>
      <c r="HZ33" s="90"/>
      <c r="IA33" s="85" t="s">
        <v>114</v>
      </c>
      <c r="IB33" s="93">
        <f t="shared" si="120"/>
        <v>20212.699999964345</v>
      </c>
      <c r="IC33" s="93">
        <f t="shared" si="121"/>
        <v>5540.5500000125585</v>
      </c>
      <c r="ID33" s="106">
        <f t="shared" si="122"/>
        <v>0.27411231552550286</v>
      </c>
      <c r="IE33" s="100">
        <f t="shared" si="123"/>
        <v>0.9644239404422563</v>
      </c>
      <c r="IF33" s="101">
        <f t="shared" si="9"/>
        <v>20958.314235434053</v>
      </c>
      <c r="IG33" s="222">
        <v>1575</v>
      </c>
      <c r="IH33" s="223"/>
      <c r="II33" s="148"/>
      <c r="IJ33" s="2" t="s">
        <v>159</v>
      </c>
      <c r="IK33" s="2"/>
      <c r="IL33" s="2"/>
      <c r="IM33" s="2"/>
      <c r="IN33" s="2"/>
      <c r="IO33" s="2"/>
      <c r="IP33" s="2"/>
      <c r="IQ33" s="2"/>
      <c r="IR33" s="2"/>
      <c r="IS33" s="136"/>
    </row>
    <row r="34" spans="1:253" ht="15">
      <c r="A34" s="85" t="s">
        <v>115</v>
      </c>
      <c r="B34" s="88">
        <v>3165.441</v>
      </c>
      <c r="C34" s="86">
        <f t="shared" si="10"/>
        <v>0.03099999999994907</v>
      </c>
      <c r="D34" s="98">
        <f t="shared" si="11"/>
        <v>247.99999999959255</v>
      </c>
      <c r="E34" s="88">
        <v>1446.14620000001</v>
      </c>
      <c r="F34" s="102">
        <f t="shared" si="124"/>
        <v>0.0039999999999054126</v>
      </c>
      <c r="G34" s="98">
        <f t="shared" si="12"/>
        <v>31.9999999992433</v>
      </c>
      <c r="H34" s="99">
        <f t="shared" si="13"/>
        <v>0.12903225806167692</v>
      </c>
      <c r="I34" s="100">
        <f t="shared" si="14"/>
        <v>0.9917778666343825</v>
      </c>
      <c r="J34" s="101">
        <f t="shared" si="15"/>
        <v>250.05599372890362</v>
      </c>
      <c r="K34" s="90"/>
      <c r="L34" s="90"/>
      <c r="M34" s="90"/>
      <c r="N34" s="85" t="s">
        <v>115</v>
      </c>
      <c r="O34" s="88">
        <v>13728.822</v>
      </c>
      <c r="P34" s="86">
        <f t="shared" si="16"/>
        <v>0.1430000000000291</v>
      </c>
      <c r="Q34" s="98">
        <f t="shared" si="17"/>
        <v>2860.000000000582</v>
      </c>
      <c r="R34" s="88">
        <v>4622.0152</v>
      </c>
      <c r="S34" s="86">
        <f t="shared" si="18"/>
        <v>0.010900000000219734</v>
      </c>
      <c r="T34" s="98">
        <f t="shared" si="19"/>
        <v>218.00000000439468</v>
      </c>
      <c r="U34" s="99">
        <f t="shared" si="20"/>
        <v>0.07622377622529732</v>
      </c>
      <c r="V34" s="100">
        <f t="shared" si="21"/>
        <v>0.9971075658051515</v>
      </c>
      <c r="W34" s="101">
        <f t="shared" si="22"/>
        <v>2868.296358468777</v>
      </c>
      <c r="X34" s="90"/>
      <c r="Y34" s="90"/>
      <c r="Z34" s="90"/>
      <c r="AA34" s="85" t="s">
        <v>115</v>
      </c>
      <c r="AB34" s="88">
        <v>14102.646</v>
      </c>
      <c r="AC34" s="86">
        <f t="shared" si="23"/>
        <v>0.14900000000125146</v>
      </c>
      <c r="AD34" s="98">
        <f t="shared" si="24"/>
        <v>2980.0000000250293</v>
      </c>
      <c r="AE34" s="178">
        <v>5539.7763</v>
      </c>
      <c r="AF34" s="86">
        <f t="shared" si="25"/>
        <v>0.02540000000044529</v>
      </c>
      <c r="AG34" s="98">
        <f t="shared" si="26"/>
        <v>508.0000000089058</v>
      </c>
      <c r="AH34" s="99">
        <f t="shared" si="27"/>
        <v>0.17046979865927483</v>
      </c>
      <c r="AI34" s="100">
        <f t="shared" si="28"/>
        <v>0.9857792252866373</v>
      </c>
      <c r="AJ34" s="101">
        <v>0</v>
      </c>
      <c r="AK34" s="90"/>
      <c r="AL34" s="90"/>
      <c r="AM34" s="90"/>
      <c r="AN34" s="85" t="s">
        <v>115</v>
      </c>
      <c r="AO34" s="92">
        <v>28983.805</v>
      </c>
      <c r="AP34" s="86">
        <f t="shared" si="29"/>
        <v>0.32300000000032014</v>
      </c>
      <c r="AQ34" s="98">
        <f t="shared" si="30"/>
        <v>1938.0000000019209</v>
      </c>
      <c r="AR34" s="92">
        <v>11600.9261</v>
      </c>
      <c r="AS34" s="86">
        <f t="shared" si="31"/>
        <v>0.06199999999989814</v>
      </c>
      <c r="AT34" s="98">
        <f t="shared" si="32"/>
        <v>371.9999999993888</v>
      </c>
      <c r="AU34" s="99">
        <f t="shared" si="33"/>
        <v>0.1919504643957792</v>
      </c>
      <c r="AV34" s="100">
        <f t="shared" si="34"/>
        <v>0.9820714486665044</v>
      </c>
      <c r="AW34" s="101">
        <v>0</v>
      </c>
      <c r="AX34" s="90"/>
      <c r="AY34" s="90"/>
      <c r="AZ34" s="90"/>
      <c r="BA34" s="85" t="s">
        <v>115</v>
      </c>
      <c r="BB34" s="88">
        <v>5892.9</v>
      </c>
      <c r="BC34" s="86">
        <f t="shared" si="35"/>
        <v>0.06700000000000728</v>
      </c>
      <c r="BD34" s="98">
        <f t="shared" si="36"/>
        <v>536.0000000000582</v>
      </c>
      <c r="BE34" s="88">
        <v>2091.3625</v>
      </c>
      <c r="BF34" s="86">
        <f t="shared" si="37"/>
        <v>0.01650000000017826</v>
      </c>
      <c r="BG34" s="98">
        <f t="shared" si="38"/>
        <v>132.0000000014261</v>
      </c>
      <c r="BH34" s="99">
        <f t="shared" si="39"/>
        <v>0.24626865671905177</v>
      </c>
      <c r="BI34" s="100">
        <f t="shared" si="40"/>
        <v>0.9709889997827115</v>
      </c>
      <c r="BJ34" s="101">
        <f t="shared" si="0"/>
        <v>552.0144925637723</v>
      </c>
      <c r="BK34" s="90"/>
      <c r="BL34" s="90"/>
      <c r="BM34" s="91"/>
      <c r="BN34" s="85" t="s">
        <v>115</v>
      </c>
      <c r="BO34" s="88">
        <v>3633.498</v>
      </c>
      <c r="BP34" s="86">
        <f t="shared" si="41"/>
        <v>0.04100000000016735</v>
      </c>
      <c r="BQ34" s="98">
        <f t="shared" si="42"/>
        <v>82.0000000003347</v>
      </c>
      <c r="BR34" s="88">
        <v>898.854</v>
      </c>
      <c r="BS34" s="86">
        <f t="shared" si="43"/>
        <v>0.0060000000000854925</v>
      </c>
      <c r="BT34" s="98">
        <f t="shared" si="44"/>
        <v>12.000000000170985</v>
      </c>
      <c r="BU34" s="99">
        <f t="shared" si="45"/>
        <v>0.14634146341612203</v>
      </c>
      <c r="BV34" s="100">
        <f t="shared" si="46"/>
        <v>0.9894610641338917</v>
      </c>
      <c r="BW34" s="101">
        <f t="shared" si="1"/>
        <v>82.87339742075858</v>
      </c>
      <c r="BX34" s="90"/>
      <c r="BY34" s="90"/>
      <c r="BZ34" s="90"/>
      <c r="CA34" s="85" t="s">
        <v>115</v>
      </c>
      <c r="CB34" s="92">
        <v>12503.742</v>
      </c>
      <c r="CC34" s="86">
        <f t="shared" si="47"/>
        <v>0.05400000000008731</v>
      </c>
      <c r="CD34" s="98">
        <f t="shared" si="48"/>
        <v>432.0000000006985</v>
      </c>
      <c r="CE34" s="88">
        <v>3551.9767</v>
      </c>
      <c r="CF34" s="86">
        <f t="shared" si="49"/>
        <v>0.05330000000003565</v>
      </c>
      <c r="CG34" s="98">
        <f t="shared" si="50"/>
        <v>426.4000000002852</v>
      </c>
      <c r="CH34" s="99">
        <f t="shared" si="51"/>
        <v>0.9870370370361014</v>
      </c>
      <c r="CI34" s="100">
        <f t="shared" si="52"/>
        <v>0.7117046350196731</v>
      </c>
      <c r="CJ34" s="101">
        <f t="shared" si="2"/>
        <v>606.9933772298069</v>
      </c>
      <c r="CK34" s="90"/>
      <c r="CL34" s="90"/>
      <c r="CM34" s="90"/>
      <c r="CN34" s="85" t="s">
        <v>115</v>
      </c>
      <c r="CO34" s="92">
        <v>16235.866</v>
      </c>
      <c r="CP34" s="86">
        <f t="shared" si="53"/>
        <v>0.31600000000071304</v>
      </c>
      <c r="CQ34" s="98">
        <f t="shared" si="54"/>
        <v>2528.0000000057044</v>
      </c>
      <c r="CR34" s="92">
        <v>5998.6597</v>
      </c>
      <c r="CS34" s="86">
        <f t="shared" si="55"/>
        <v>0.1014999999997599</v>
      </c>
      <c r="CT34" s="98">
        <f t="shared" si="3"/>
        <v>811.9999999980791</v>
      </c>
      <c r="CU34" s="99">
        <f t="shared" si="56"/>
        <v>0.321202531644085</v>
      </c>
      <c r="CV34" s="100">
        <f t="shared" si="57"/>
        <v>0.9520912384654273</v>
      </c>
      <c r="CW34" s="101">
        <f t="shared" si="4"/>
        <v>2655.2077131602573</v>
      </c>
      <c r="CX34" s="90"/>
      <c r="CY34" s="90"/>
      <c r="CZ34" s="90"/>
      <c r="DA34" s="85" t="s">
        <v>115</v>
      </c>
      <c r="DB34" s="92">
        <v>4769.47</v>
      </c>
      <c r="DC34" s="86">
        <f t="shared" si="58"/>
        <v>0.0430000000005748</v>
      </c>
      <c r="DD34" s="98">
        <f t="shared" si="59"/>
        <v>344.0000000045984</v>
      </c>
      <c r="DE34" s="88">
        <v>1771.3627</v>
      </c>
      <c r="DF34" s="86">
        <f t="shared" si="60"/>
        <v>0.011999999999943611</v>
      </c>
      <c r="DG34" s="98">
        <f t="shared" si="61"/>
        <v>95.99999999954889</v>
      </c>
      <c r="DH34" s="99">
        <f t="shared" si="62"/>
        <v>0.27906976743681866</v>
      </c>
      <c r="DI34" s="100">
        <f t="shared" si="63"/>
        <v>0.9631963013345616</v>
      </c>
      <c r="DJ34" s="101">
        <f t="shared" si="64"/>
        <v>357.14422857310336</v>
      </c>
      <c r="DK34" s="90"/>
      <c r="DL34" s="90"/>
      <c r="DM34" s="90"/>
      <c r="DN34" s="85" t="s">
        <v>115</v>
      </c>
      <c r="DO34" s="92">
        <v>2827.2527</v>
      </c>
      <c r="DP34" s="86">
        <f t="shared" si="65"/>
        <v>0.15770000000020445</v>
      </c>
      <c r="DQ34" s="98">
        <f t="shared" si="66"/>
        <v>1261.6000000016356</v>
      </c>
      <c r="DR34" s="92">
        <v>940.9368</v>
      </c>
      <c r="DS34" s="86">
        <f t="shared" si="67"/>
        <v>0.08349999999995816</v>
      </c>
      <c r="DT34" s="98">
        <f t="shared" si="68"/>
        <v>667.9999999996653</v>
      </c>
      <c r="DU34" s="99">
        <f t="shared" si="69"/>
        <v>0.5294863665177546</v>
      </c>
      <c r="DV34" s="100">
        <f t="shared" si="70"/>
        <v>0.8837606518404746</v>
      </c>
      <c r="DW34" s="103">
        <f t="shared" si="71"/>
        <v>1427.535834928034</v>
      </c>
      <c r="DX34" s="90"/>
      <c r="DY34" s="90"/>
      <c r="DZ34" s="90"/>
      <c r="EA34" s="85" t="s">
        <v>115</v>
      </c>
      <c r="EB34" s="92">
        <v>17473.996</v>
      </c>
      <c r="EC34" s="86">
        <f t="shared" si="72"/>
        <v>0.2109999999993306</v>
      </c>
      <c r="ED34" s="98">
        <f t="shared" si="73"/>
        <v>1687.999999994645</v>
      </c>
      <c r="EE34" s="88">
        <v>10619.5319</v>
      </c>
      <c r="EF34" s="86">
        <f t="shared" si="74"/>
        <v>0.01989999999932479</v>
      </c>
      <c r="EG34" s="98">
        <f t="shared" si="75"/>
        <v>159.19999999459833</v>
      </c>
      <c r="EH34" s="99">
        <f t="shared" si="76"/>
        <v>0.09431279620562996</v>
      </c>
      <c r="EI34" s="100">
        <f t="shared" si="77"/>
        <v>0.9955819997502497</v>
      </c>
      <c r="EJ34" s="103">
        <f t="shared" si="78"/>
        <v>1695.4906782345342</v>
      </c>
      <c r="EK34" s="90"/>
      <c r="EL34" s="90"/>
      <c r="EM34" s="90"/>
      <c r="EN34" s="85" t="s">
        <v>115</v>
      </c>
      <c r="EO34" s="92">
        <v>5306.092</v>
      </c>
      <c r="EP34" s="86">
        <f t="shared" si="79"/>
        <v>0.0749999999998181</v>
      </c>
      <c r="EQ34" s="103">
        <f t="shared" si="125"/>
        <v>112.49999999972715</v>
      </c>
      <c r="ER34" s="92">
        <v>3882.1515</v>
      </c>
      <c r="ES34" s="86">
        <f t="shared" si="80"/>
        <v>0.03110000000015134</v>
      </c>
      <c r="ET34" s="104">
        <f t="shared" si="81"/>
        <v>46.65000000022701</v>
      </c>
      <c r="EU34" s="99">
        <f t="shared" si="82"/>
        <v>0.4146666666696902</v>
      </c>
      <c r="EV34" s="100">
        <f t="shared" si="83"/>
        <v>0.9237314848324272</v>
      </c>
      <c r="EW34" s="103">
        <f t="shared" si="84"/>
        <v>121.7886386325087</v>
      </c>
      <c r="EX34" s="90"/>
      <c r="EY34" s="90"/>
      <c r="EZ34" s="90"/>
      <c r="FA34" s="85" t="s">
        <v>115</v>
      </c>
      <c r="FB34" s="92">
        <v>11570.275</v>
      </c>
      <c r="FC34" s="86">
        <f t="shared" si="85"/>
        <v>0.1430000000000291</v>
      </c>
      <c r="FD34" s="105">
        <f t="shared" si="86"/>
        <v>572.0000000001164</v>
      </c>
      <c r="FE34" s="92">
        <v>4037.6576</v>
      </c>
      <c r="FF34" s="86">
        <f t="shared" si="87"/>
        <v>0.04109999999991487</v>
      </c>
      <c r="FG34" s="104">
        <f t="shared" si="88"/>
        <v>164.39999999965949</v>
      </c>
      <c r="FH34" s="99">
        <f t="shared" si="89"/>
        <v>0.2874125874119336</v>
      </c>
      <c r="FI34" s="100">
        <f t="shared" si="90"/>
        <v>0.9610916101014946</v>
      </c>
      <c r="FJ34" s="104">
        <f t="shared" si="91"/>
        <v>3844.366440405978</v>
      </c>
      <c r="FK34" s="90"/>
      <c r="FL34" s="90"/>
      <c r="FM34" s="90"/>
      <c r="FN34" s="85" t="s">
        <v>115</v>
      </c>
      <c r="FO34" s="88">
        <v>7266.791</v>
      </c>
      <c r="FP34" s="86">
        <f t="shared" si="92"/>
        <v>0.11099999999987631</v>
      </c>
      <c r="FQ34" s="105">
        <f t="shared" si="93"/>
        <v>443.99999999950523</v>
      </c>
      <c r="FR34" s="92">
        <v>2991.4877</v>
      </c>
      <c r="FS34" s="86">
        <f t="shared" si="94"/>
        <v>0.02750000000014552</v>
      </c>
      <c r="FT34" s="105">
        <f t="shared" si="95"/>
        <v>110.00000000058208</v>
      </c>
      <c r="FU34" s="99">
        <f t="shared" si="96"/>
        <v>0.2477477477493348</v>
      </c>
      <c r="FV34" s="100">
        <f t="shared" si="97"/>
        <v>0.970654708628293</v>
      </c>
      <c r="FW34" s="103">
        <f t="shared" si="98"/>
        <v>457.42321760016586</v>
      </c>
      <c r="FX34" s="90"/>
      <c r="FY34" s="90"/>
      <c r="FZ34" s="90"/>
      <c r="GA34" s="85" t="s">
        <v>115</v>
      </c>
      <c r="GB34" s="88">
        <v>294.735</v>
      </c>
      <c r="GC34" s="86">
        <f t="shared" si="99"/>
        <v>0.02800000000002001</v>
      </c>
      <c r="GD34" s="98">
        <f t="shared" si="100"/>
        <v>112.00000000008004</v>
      </c>
      <c r="GE34" s="88">
        <v>135.0598</v>
      </c>
      <c r="GF34" s="86">
        <f t="shared" si="101"/>
        <v>0.0036000000000058208</v>
      </c>
      <c r="GG34" s="98">
        <f t="shared" si="102"/>
        <v>14.400000000023283</v>
      </c>
      <c r="GH34" s="99">
        <f t="shared" si="103"/>
        <v>0.12857142857154458</v>
      </c>
      <c r="GI34" s="100">
        <f t="shared" si="104"/>
        <v>0.9918357753074114</v>
      </c>
      <c r="GJ34" s="103">
        <f t="shared" si="5"/>
        <v>112.92191992708324</v>
      </c>
      <c r="GK34" s="90"/>
      <c r="GL34" s="90"/>
      <c r="GM34" s="90"/>
      <c r="GN34" s="85" t="s">
        <v>115</v>
      </c>
      <c r="GO34" s="88">
        <v>8745.306</v>
      </c>
      <c r="GP34" s="86">
        <f t="shared" si="105"/>
        <v>0.07600000000093132</v>
      </c>
      <c r="GQ34" s="98">
        <f t="shared" si="106"/>
        <v>228.00000000279397</v>
      </c>
      <c r="GR34" s="88">
        <v>3374.8347</v>
      </c>
      <c r="GS34" s="86">
        <f t="shared" si="126"/>
        <v>0.019699999999829743</v>
      </c>
      <c r="GT34" s="98">
        <f t="shared" si="127"/>
        <v>59.09999999948923</v>
      </c>
      <c r="GU34" s="99">
        <f t="shared" si="107"/>
        <v>0.25921052631037284</v>
      </c>
      <c r="GV34" s="100">
        <f t="shared" si="108"/>
        <v>0.9680083571404123</v>
      </c>
      <c r="GW34" s="101">
        <v>0</v>
      </c>
      <c r="GX34" s="90"/>
      <c r="GY34" s="90"/>
      <c r="GZ34" s="90"/>
      <c r="HA34" s="85" t="s">
        <v>115</v>
      </c>
      <c r="HB34" s="88">
        <v>5625.531</v>
      </c>
      <c r="HC34" s="86">
        <f t="shared" si="6"/>
        <v>0.15300000000024738</v>
      </c>
      <c r="HD34" s="98">
        <f t="shared" si="109"/>
        <v>1224.000000001979</v>
      </c>
      <c r="HE34" s="88">
        <v>2498.067</v>
      </c>
      <c r="HF34" s="86">
        <f t="shared" si="110"/>
        <v>0.06739999999990687</v>
      </c>
      <c r="HG34" s="98">
        <f t="shared" si="111"/>
        <v>539.1999999992549</v>
      </c>
      <c r="HH34" s="99">
        <f t="shared" si="112"/>
        <v>0.4405228758156725</v>
      </c>
      <c r="HI34" s="100">
        <f t="shared" si="113"/>
        <v>0.9151385524734645</v>
      </c>
      <c r="HJ34" s="103">
        <f t="shared" si="7"/>
        <v>1337.5023887844243</v>
      </c>
      <c r="HK34" s="90"/>
      <c r="HL34" s="90"/>
      <c r="HM34" s="90"/>
      <c r="HN34" s="85" t="s">
        <v>115</v>
      </c>
      <c r="HO34" s="88">
        <v>9512.191</v>
      </c>
      <c r="HP34" s="86">
        <f t="shared" si="114"/>
        <v>0.26200000000062573</v>
      </c>
      <c r="HQ34" s="98">
        <f t="shared" si="115"/>
        <v>2096.000000005006</v>
      </c>
      <c r="HR34" s="88">
        <v>4723.9966</v>
      </c>
      <c r="HS34" s="86">
        <f t="shared" si="116"/>
        <v>0.15010000000074797</v>
      </c>
      <c r="HT34" s="98">
        <f t="shared" si="117"/>
        <v>1200.8000000059837</v>
      </c>
      <c r="HU34" s="99">
        <f t="shared" si="118"/>
        <v>0.5729007633602652</v>
      </c>
      <c r="HV34" s="100">
        <f t="shared" si="119"/>
        <v>0.8676923393309202</v>
      </c>
      <c r="HW34" s="103">
        <f t="shared" si="8"/>
        <v>2415.602748805224</v>
      </c>
      <c r="HX34" s="90"/>
      <c r="HY34" s="90"/>
      <c r="HZ34" s="90"/>
      <c r="IA34" s="85" t="s">
        <v>115</v>
      </c>
      <c r="IB34" s="93">
        <f t="shared" si="120"/>
        <v>19686.100000044007</v>
      </c>
      <c r="IC34" s="93">
        <f t="shared" si="121"/>
        <v>5570.150000010926</v>
      </c>
      <c r="ID34" s="106">
        <f t="shared" si="122"/>
        <v>0.2829483747414914</v>
      </c>
      <c r="IE34" s="100">
        <f t="shared" si="123"/>
        <v>0.9622238173493668</v>
      </c>
      <c r="IF34" s="101">
        <f t="shared" si="9"/>
        <v>20458.961465195498</v>
      </c>
      <c r="IG34" s="222">
        <v>1575</v>
      </c>
      <c r="IH34" s="223"/>
      <c r="II34" s="148"/>
      <c r="IJ34" s="2" t="s">
        <v>162</v>
      </c>
      <c r="IK34" s="2"/>
      <c r="IL34" s="2"/>
      <c r="IM34" s="2"/>
      <c r="IN34" s="2"/>
      <c r="IO34" s="2"/>
      <c r="IP34" s="2"/>
      <c r="IQ34" s="2"/>
      <c r="IR34" s="2"/>
      <c r="IS34" s="136"/>
    </row>
    <row r="35" spans="1:253" ht="15">
      <c r="A35" s="85" t="s">
        <v>116</v>
      </c>
      <c r="B35" s="88">
        <v>3165.47</v>
      </c>
      <c r="C35" s="86">
        <f t="shared" si="10"/>
        <v>0.028999999999996362</v>
      </c>
      <c r="D35" s="98">
        <f t="shared" si="11"/>
        <v>231.9999999999709</v>
      </c>
      <c r="E35" s="92">
        <v>1446.14950000001</v>
      </c>
      <c r="F35" s="102">
        <f t="shared" si="124"/>
        <v>0.003300000000081127</v>
      </c>
      <c r="G35" s="98">
        <f t="shared" si="12"/>
        <v>26.400000000649015</v>
      </c>
      <c r="H35" s="99">
        <f t="shared" si="13"/>
        <v>0.11379310345108762</v>
      </c>
      <c r="I35" s="100">
        <f t="shared" si="14"/>
        <v>0.9935877713756529</v>
      </c>
      <c r="J35" s="101">
        <f t="shared" si="15"/>
        <v>233.4972376710713</v>
      </c>
      <c r="K35" s="90"/>
      <c r="L35" s="90"/>
      <c r="M35" s="90"/>
      <c r="N35" s="85" t="s">
        <v>116</v>
      </c>
      <c r="O35" s="88">
        <v>13728.966</v>
      </c>
      <c r="P35" s="86">
        <f t="shared" si="16"/>
        <v>0.14400000000023283</v>
      </c>
      <c r="Q35" s="98">
        <f t="shared" si="17"/>
        <v>2880.0000000046566</v>
      </c>
      <c r="R35" s="88">
        <v>4622.0262</v>
      </c>
      <c r="S35" s="86">
        <f t="shared" si="18"/>
        <v>0.011000000000422006</v>
      </c>
      <c r="T35" s="98">
        <f t="shared" si="19"/>
        <v>220.0000000084401</v>
      </c>
      <c r="U35" s="99">
        <f t="shared" si="20"/>
        <v>0.07638888889169597</v>
      </c>
      <c r="V35" s="100">
        <f t="shared" si="21"/>
        <v>0.9970950759084514</v>
      </c>
      <c r="W35" s="101">
        <f t="shared" si="22"/>
        <v>2888.3905553145914</v>
      </c>
      <c r="X35" s="90"/>
      <c r="Y35" s="90"/>
      <c r="Z35" s="90"/>
      <c r="AA35" s="85" t="s">
        <v>116</v>
      </c>
      <c r="AB35" s="88">
        <v>14102.803</v>
      </c>
      <c r="AC35" s="86">
        <f t="shared" si="23"/>
        <v>0.1569999999992433</v>
      </c>
      <c r="AD35" s="98">
        <f t="shared" si="24"/>
        <v>3139.999999984866</v>
      </c>
      <c r="AE35" s="178">
        <v>5539.8039</v>
      </c>
      <c r="AF35" s="86">
        <f t="shared" si="25"/>
        <v>0.027599999999438296</v>
      </c>
      <c r="AG35" s="98">
        <f t="shared" si="26"/>
        <v>551.9999999887659</v>
      </c>
      <c r="AH35" s="99">
        <f t="shared" si="27"/>
        <v>0.1757961783412186</v>
      </c>
      <c r="AI35" s="100">
        <f t="shared" si="28"/>
        <v>0.984897024109016</v>
      </c>
      <c r="AJ35" s="101">
        <v>0</v>
      </c>
      <c r="AK35" s="90"/>
      <c r="AL35" s="90"/>
      <c r="AM35" s="90"/>
      <c r="AN35" s="85" t="s">
        <v>116</v>
      </c>
      <c r="AO35" s="92">
        <v>28984.149</v>
      </c>
      <c r="AP35" s="86">
        <f t="shared" si="29"/>
        <v>0.3440000000009604</v>
      </c>
      <c r="AQ35" s="98">
        <f t="shared" si="30"/>
        <v>2064.0000000057626</v>
      </c>
      <c r="AR35" s="92">
        <v>11600.9911</v>
      </c>
      <c r="AS35" s="86">
        <f t="shared" si="31"/>
        <v>0.06499999999869033</v>
      </c>
      <c r="AT35" s="98">
        <f t="shared" si="32"/>
        <v>389.99999999214197</v>
      </c>
      <c r="AU35" s="99">
        <f t="shared" si="33"/>
        <v>0.1889534883677583</v>
      </c>
      <c r="AV35" s="100">
        <f t="shared" si="34"/>
        <v>0.9826125228419551</v>
      </c>
      <c r="AW35" s="101">
        <v>0</v>
      </c>
      <c r="AX35" s="90"/>
      <c r="AY35" s="90"/>
      <c r="AZ35" s="90"/>
      <c r="BA35" s="85" t="s">
        <v>116</v>
      </c>
      <c r="BB35" s="88">
        <v>5892.976</v>
      </c>
      <c r="BC35" s="86">
        <f t="shared" si="35"/>
        <v>0.07600000000002183</v>
      </c>
      <c r="BD35" s="98">
        <f t="shared" si="36"/>
        <v>608.0000000001746</v>
      </c>
      <c r="BE35" s="88">
        <v>2091.379</v>
      </c>
      <c r="BF35" s="86">
        <f t="shared" si="37"/>
        <v>0.016499999999723514</v>
      </c>
      <c r="BG35" s="98">
        <f t="shared" si="38"/>
        <v>131.9999999977881</v>
      </c>
      <c r="BH35" s="99">
        <f t="shared" si="39"/>
        <v>0.2171052631541944</v>
      </c>
      <c r="BI35" s="100">
        <f t="shared" si="40"/>
        <v>0.9772343525001251</v>
      </c>
      <c r="BJ35" s="101">
        <f t="shared" si="0"/>
        <v>622.1639655264746</v>
      </c>
      <c r="BK35" s="90"/>
      <c r="BL35" s="90"/>
      <c r="BM35" s="91"/>
      <c r="BN35" s="85" t="s">
        <v>116</v>
      </c>
      <c r="BO35" s="88">
        <v>3633.542</v>
      </c>
      <c r="BP35" s="86">
        <f t="shared" si="41"/>
        <v>0.04399999999986903</v>
      </c>
      <c r="BQ35" s="98">
        <f t="shared" si="42"/>
        <v>87.99999999973807</v>
      </c>
      <c r="BR35" s="88">
        <v>898.859799999999</v>
      </c>
      <c r="BS35" s="86">
        <f t="shared" si="43"/>
        <v>0.005799999998998828</v>
      </c>
      <c r="BT35" s="98">
        <f t="shared" si="44"/>
        <v>11.599999997997656</v>
      </c>
      <c r="BU35" s="99">
        <f t="shared" si="45"/>
        <v>0.13181818179582028</v>
      </c>
      <c r="BV35" s="100">
        <f t="shared" si="46"/>
        <v>0.9914235909993683</v>
      </c>
      <c r="BW35" s="101">
        <f t="shared" si="1"/>
        <v>88.76125280722127</v>
      </c>
      <c r="BX35" s="90"/>
      <c r="BY35" s="90"/>
      <c r="BZ35" s="90"/>
      <c r="CA35" s="85" t="s">
        <v>116</v>
      </c>
      <c r="CB35" s="92">
        <v>12503.795</v>
      </c>
      <c r="CC35" s="86">
        <f t="shared" si="47"/>
        <v>0.052999999999883585</v>
      </c>
      <c r="CD35" s="98">
        <f t="shared" si="48"/>
        <v>423.9999999990687</v>
      </c>
      <c r="CE35" s="88">
        <v>3552.0243</v>
      </c>
      <c r="CF35" s="86">
        <f t="shared" si="49"/>
        <v>0.047599999999874854</v>
      </c>
      <c r="CG35" s="98">
        <f t="shared" si="50"/>
        <v>380.7999999989988</v>
      </c>
      <c r="CH35" s="99">
        <f t="shared" si="51"/>
        <v>0.8981132075467813</v>
      </c>
      <c r="CI35" s="100">
        <f>SQRT(1/(1+CH35*CH35))</f>
        <v>0.743991742855328</v>
      </c>
      <c r="CJ35" s="101">
        <f t="shared" si="2"/>
        <v>569.8987980321135</v>
      </c>
      <c r="CK35" s="90"/>
      <c r="CL35" s="90"/>
      <c r="CM35" s="90"/>
      <c r="CN35" s="85" t="s">
        <v>116</v>
      </c>
      <c r="CO35" s="92">
        <v>16236.197</v>
      </c>
      <c r="CP35" s="86">
        <f t="shared" si="53"/>
        <v>0.33100000000013097</v>
      </c>
      <c r="CQ35" s="98">
        <f t="shared" si="54"/>
        <v>2648.0000000010477</v>
      </c>
      <c r="CR35" s="92">
        <v>5998.7678</v>
      </c>
      <c r="CS35" s="86">
        <f t="shared" si="55"/>
        <v>0.1080999999994674</v>
      </c>
      <c r="CT35" s="98">
        <f t="shared" si="3"/>
        <v>864.7999999957392</v>
      </c>
      <c r="CU35" s="99">
        <f t="shared" si="56"/>
        <v>0.32658610271729493</v>
      </c>
      <c r="CV35" s="100">
        <f t="shared" si="57"/>
        <v>0.950589890761937</v>
      </c>
      <c r="CW35" s="101">
        <f t="shared" si="4"/>
        <v>2785.6387131137767</v>
      </c>
      <c r="CX35" s="90"/>
      <c r="CY35" s="90"/>
      <c r="CZ35" s="90"/>
      <c r="DA35" s="85" t="s">
        <v>116</v>
      </c>
      <c r="DB35" s="92">
        <v>4769.518</v>
      </c>
      <c r="DC35" s="86">
        <f t="shared" si="58"/>
        <v>0.047999999999774445</v>
      </c>
      <c r="DD35" s="98">
        <f t="shared" si="59"/>
        <v>383.99999999819556</v>
      </c>
      <c r="DE35" s="88">
        <v>1771.3725</v>
      </c>
      <c r="DF35" s="86">
        <f t="shared" si="60"/>
        <v>0.00980000000004111</v>
      </c>
      <c r="DG35" s="98">
        <f t="shared" si="61"/>
        <v>78.40000000032887</v>
      </c>
      <c r="DH35" s="99">
        <f t="shared" si="62"/>
        <v>0.2041666666684825</v>
      </c>
      <c r="DI35" s="100">
        <f t="shared" si="63"/>
        <v>0.9797877322491739</v>
      </c>
      <c r="DJ35" s="101">
        <f t="shared" si="64"/>
        <v>391.92162481632187</v>
      </c>
      <c r="DK35" s="90"/>
      <c r="DL35" s="90"/>
      <c r="DM35" s="90"/>
      <c r="DN35" s="85" t="s">
        <v>116</v>
      </c>
      <c r="DO35" s="92">
        <v>2827.3885</v>
      </c>
      <c r="DP35" s="86">
        <f t="shared" si="65"/>
        <v>0.13580000000001746</v>
      </c>
      <c r="DQ35" s="98">
        <f t="shared" si="66"/>
        <v>1086.4000000001397</v>
      </c>
      <c r="DR35" s="92">
        <v>941.02</v>
      </c>
      <c r="DS35" s="86">
        <f t="shared" si="67"/>
        <v>0.08320000000003347</v>
      </c>
      <c r="DT35" s="98">
        <f t="shared" si="68"/>
        <v>665.6000000002678</v>
      </c>
      <c r="DU35" s="99">
        <f t="shared" si="69"/>
        <v>0.612665684830801</v>
      </c>
      <c r="DV35" s="100">
        <f t="shared" si="70"/>
        <v>0.8526914828586247</v>
      </c>
      <c r="DW35" s="103">
        <f t="shared" si="71"/>
        <v>1274.0833253758015</v>
      </c>
      <c r="DX35" s="90"/>
      <c r="DY35" s="90"/>
      <c r="DZ35" s="90"/>
      <c r="EA35" s="85" t="s">
        <v>116</v>
      </c>
      <c r="EB35" s="92">
        <v>17474.159</v>
      </c>
      <c r="EC35" s="86">
        <f t="shared" si="72"/>
        <v>0.16300000000046566</v>
      </c>
      <c r="ED35" s="98">
        <f t="shared" si="73"/>
        <v>1304.0000000037253</v>
      </c>
      <c r="EE35" s="88">
        <v>10619.5572</v>
      </c>
      <c r="EF35" s="86">
        <f t="shared" si="74"/>
        <v>0.025299999999333522</v>
      </c>
      <c r="EG35" s="98">
        <f t="shared" si="75"/>
        <v>202.39999999466818</v>
      </c>
      <c r="EH35" s="99">
        <f t="shared" si="76"/>
        <v>0.15521472392184812</v>
      </c>
      <c r="EI35" s="100">
        <f t="shared" si="77"/>
        <v>0.9881675673757668</v>
      </c>
      <c r="EJ35" s="103">
        <f t="shared" si="78"/>
        <v>1319.6142466673955</v>
      </c>
      <c r="EK35" s="90"/>
      <c r="EL35" s="90"/>
      <c r="EM35" s="90"/>
      <c r="EN35" s="85" t="s">
        <v>116</v>
      </c>
      <c r="EO35" s="92">
        <v>5306.174</v>
      </c>
      <c r="EP35" s="86">
        <f t="shared" si="79"/>
        <v>0.0820000000003347</v>
      </c>
      <c r="EQ35" s="103">
        <f t="shared" si="125"/>
        <v>123.00000000050204</v>
      </c>
      <c r="ER35" s="92">
        <v>3882.1831</v>
      </c>
      <c r="ES35" s="86">
        <f t="shared" si="80"/>
        <v>0.0316000000002532</v>
      </c>
      <c r="ET35" s="104">
        <f t="shared" si="81"/>
        <v>47.400000000379805</v>
      </c>
      <c r="EU35" s="99">
        <f t="shared" si="82"/>
        <v>0.3853658536600515</v>
      </c>
      <c r="EV35" s="100">
        <f t="shared" si="83"/>
        <v>0.9331107800473959</v>
      </c>
      <c r="EW35" s="103">
        <f t="shared" si="84"/>
        <v>131.81714607804065</v>
      </c>
      <c r="EX35" s="90"/>
      <c r="EY35" s="90"/>
      <c r="EZ35" s="90"/>
      <c r="FA35" s="85" t="s">
        <v>116</v>
      </c>
      <c r="FB35" s="92">
        <v>11570.437</v>
      </c>
      <c r="FC35" s="86">
        <f t="shared" si="85"/>
        <v>0.16200000000026193</v>
      </c>
      <c r="FD35" s="105">
        <f t="shared" si="86"/>
        <v>648.0000000010477</v>
      </c>
      <c r="FE35" s="92">
        <v>4037.7025</v>
      </c>
      <c r="FF35" s="86">
        <f t="shared" si="87"/>
        <v>0.04489999999987049</v>
      </c>
      <c r="FG35" s="104">
        <f t="shared" si="88"/>
        <v>179.59999999948195</v>
      </c>
      <c r="FH35" s="99">
        <f t="shared" si="89"/>
        <v>0.2771604938259129</v>
      </c>
      <c r="FI35" s="100">
        <f t="shared" si="90"/>
        <v>0.9636711533345499</v>
      </c>
      <c r="FJ35" s="104">
        <f t="shared" si="91"/>
        <v>3854.6846133381996</v>
      </c>
      <c r="FK35" s="90"/>
      <c r="FL35" s="90"/>
      <c r="FM35" s="90"/>
      <c r="FN35" s="85" t="s">
        <v>116</v>
      </c>
      <c r="FO35" s="88">
        <v>7266.911</v>
      </c>
      <c r="FP35" s="86">
        <f t="shared" si="92"/>
        <v>0.11999999999989086</v>
      </c>
      <c r="FQ35" s="105">
        <f t="shared" si="93"/>
        <v>479.99999999956344</v>
      </c>
      <c r="FR35" s="92">
        <v>2991.5181</v>
      </c>
      <c r="FS35" s="86">
        <f t="shared" si="94"/>
        <v>0.030399999999644933</v>
      </c>
      <c r="FT35" s="105">
        <f t="shared" si="95"/>
        <v>121.59999999857973</v>
      </c>
      <c r="FU35" s="99">
        <f t="shared" si="96"/>
        <v>0.25333333333060487</v>
      </c>
      <c r="FV35" s="100">
        <f t="shared" si="97"/>
        <v>0.9693774373820879</v>
      </c>
      <c r="FW35" s="103">
        <f t="shared" si="98"/>
        <v>495.1631650266764</v>
      </c>
      <c r="FX35" s="90"/>
      <c r="FY35" s="90"/>
      <c r="FZ35" s="90"/>
      <c r="GA35" s="85" t="s">
        <v>116</v>
      </c>
      <c r="GB35" s="88">
        <v>294.762</v>
      </c>
      <c r="GC35" s="86">
        <f t="shared" si="99"/>
        <v>0.026999999999986812</v>
      </c>
      <c r="GD35" s="98">
        <f t="shared" si="100"/>
        <v>107.99999999994725</v>
      </c>
      <c r="GE35" s="88">
        <v>135.0634</v>
      </c>
      <c r="GF35" s="86">
        <f t="shared" si="101"/>
        <v>0.0036000000000058208</v>
      </c>
      <c r="GG35" s="98">
        <f t="shared" si="102"/>
        <v>14.400000000023283</v>
      </c>
      <c r="GH35" s="99">
        <f t="shared" si="103"/>
        <v>0.13333333333361405</v>
      </c>
      <c r="GI35" s="100">
        <f t="shared" si="104"/>
        <v>0.9912279006825981</v>
      </c>
      <c r="GJ35" s="103">
        <f t="shared" si="5"/>
        <v>108.955770842986</v>
      </c>
      <c r="GK35" s="90"/>
      <c r="GL35" s="90"/>
      <c r="GM35" s="90"/>
      <c r="GN35" s="85" t="s">
        <v>116</v>
      </c>
      <c r="GO35" s="88">
        <v>8745.38</v>
      </c>
      <c r="GP35" s="86">
        <f t="shared" si="105"/>
        <v>0.07399999999870488</v>
      </c>
      <c r="GQ35" s="98">
        <f t="shared" si="106"/>
        <v>221.99999999611464</v>
      </c>
      <c r="GR35" s="88">
        <v>3374.8533</v>
      </c>
      <c r="GS35" s="86">
        <f t="shared" si="126"/>
        <v>0.01860000000033324</v>
      </c>
      <c r="GT35" s="98">
        <f t="shared" si="127"/>
        <v>55.80000000099972</v>
      </c>
      <c r="GU35" s="99">
        <f t="shared" si="107"/>
        <v>0.25135135136025366</v>
      </c>
      <c r="GV35" s="100">
        <f t="shared" si="108"/>
        <v>0.9698333428961072</v>
      </c>
      <c r="GW35" s="101">
        <v>0</v>
      </c>
      <c r="GX35" s="90"/>
      <c r="GY35" s="90"/>
      <c r="GZ35" s="90"/>
      <c r="HA35" s="85" t="s">
        <v>116</v>
      </c>
      <c r="HB35" s="88">
        <v>5625.669</v>
      </c>
      <c r="HC35" s="86">
        <f t="shared" si="6"/>
        <v>0.13799999999991996</v>
      </c>
      <c r="HD35" s="98">
        <f t="shared" si="109"/>
        <v>1103.9999999993597</v>
      </c>
      <c r="HE35" s="88">
        <v>2498.1066</v>
      </c>
      <c r="HF35" s="86">
        <f t="shared" si="110"/>
        <v>0.03960000000006403</v>
      </c>
      <c r="HG35" s="98">
        <f t="shared" si="111"/>
        <v>316.8000000005122</v>
      </c>
      <c r="HH35" s="99">
        <f t="shared" si="112"/>
        <v>0.28695652173976083</v>
      </c>
      <c r="HI35" s="100">
        <f t="shared" si="113"/>
        <v>0.9612079052619974</v>
      </c>
      <c r="HJ35" s="103">
        <f t="shared" si="7"/>
        <v>1148.5548484939284</v>
      </c>
      <c r="HK35" s="90"/>
      <c r="HL35" s="90"/>
      <c r="HM35" s="90"/>
      <c r="HN35" s="85" t="s">
        <v>116</v>
      </c>
      <c r="HO35" s="88">
        <v>9512.436</v>
      </c>
      <c r="HP35" s="86">
        <f t="shared" si="114"/>
        <v>0.24499999999898137</v>
      </c>
      <c r="HQ35" s="98">
        <f t="shared" si="115"/>
        <v>1959.999999991851</v>
      </c>
      <c r="HR35" s="88">
        <v>4724.1295</v>
      </c>
      <c r="HS35" s="86">
        <f t="shared" si="116"/>
        <v>0.13289999999960855</v>
      </c>
      <c r="HT35" s="98">
        <f t="shared" si="117"/>
        <v>1063.1999999968684</v>
      </c>
      <c r="HU35" s="99">
        <f t="shared" si="118"/>
        <v>0.5424489795924943</v>
      </c>
      <c r="HV35" s="100">
        <f t="shared" si="119"/>
        <v>0.8790038209852471</v>
      </c>
      <c r="HW35" s="103">
        <f t="shared" si="8"/>
        <v>2229.7969055412636</v>
      </c>
      <c r="HX35" s="90"/>
      <c r="HY35" s="90"/>
      <c r="HZ35" s="90"/>
      <c r="IA35" s="85" t="s">
        <v>116</v>
      </c>
      <c r="IB35" s="93">
        <f t="shared" si="120"/>
        <v>19503.399999985733</v>
      </c>
      <c r="IC35" s="93">
        <f t="shared" si="121"/>
        <v>5322.799999972631</v>
      </c>
      <c r="ID35" s="106">
        <f t="shared" si="122"/>
        <v>0.2729165171188882</v>
      </c>
      <c r="IE35" s="100">
        <f t="shared" si="123"/>
        <v>0.9647174622481461</v>
      </c>
      <c r="IF35" s="101">
        <f t="shared" si="9"/>
        <v>20216.696352251824</v>
      </c>
      <c r="IG35" s="222">
        <v>1575</v>
      </c>
      <c r="IH35" s="223"/>
      <c r="II35" s="148"/>
      <c r="IJ35" s="2"/>
      <c r="IK35" s="2"/>
      <c r="IL35" s="2"/>
      <c r="IM35" s="2"/>
      <c r="IN35" s="2"/>
      <c r="IO35" s="2"/>
      <c r="IP35" s="2"/>
      <c r="IQ35" s="2"/>
      <c r="IR35" s="2"/>
      <c r="IS35" s="136"/>
    </row>
    <row r="36" spans="1:253" ht="15">
      <c r="A36" s="85" t="s">
        <v>117</v>
      </c>
      <c r="B36" s="88">
        <v>3165.5</v>
      </c>
      <c r="C36" s="86">
        <f t="shared" si="10"/>
        <v>0.03000000000020009</v>
      </c>
      <c r="D36" s="98">
        <f t="shared" si="11"/>
        <v>240.0000000016007</v>
      </c>
      <c r="E36" s="88">
        <v>1446.15230000001</v>
      </c>
      <c r="F36" s="102">
        <f t="shared" si="124"/>
        <v>0.0027999999999792635</v>
      </c>
      <c r="G36" s="98">
        <f t="shared" si="12"/>
        <v>22.399999999834108</v>
      </c>
      <c r="H36" s="99">
        <f t="shared" si="13"/>
        <v>0.09333333333201962</v>
      </c>
      <c r="I36" s="100">
        <f t="shared" si="14"/>
        <v>0.9956726957315177</v>
      </c>
      <c r="J36" s="101">
        <f t="shared" si="15"/>
        <v>241.04306669298933</v>
      </c>
      <c r="K36" s="90"/>
      <c r="L36" s="90"/>
      <c r="M36" s="90"/>
      <c r="N36" s="85" t="s">
        <v>117</v>
      </c>
      <c r="O36" s="88">
        <v>13729.13</v>
      </c>
      <c r="P36" s="86">
        <f t="shared" si="16"/>
        <v>0.1639999999988504</v>
      </c>
      <c r="Q36" s="98">
        <f t="shared" si="17"/>
        <v>3279.999999977008</v>
      </c>
      <c r="R36" s="88">
        <v>4622.0373</v>
      </c>
      <c r="S36" s="86">
        <f t="shared" si="18"/>
        <v>0.011099999999714782</v>
      </c>
      <c r="T36" s="98">
        <f t="shared" si="19"/>
        <v>221.99999999429565</v>
      </c>
      <c r="U36" s="99">
        <f t="shared" si="20"/>
        <v>0.0676829268280036</v>
      </c>
      <c r="V36" s="100">
        <f t="shared" si="21"/>
        <v>0.9977173502979954</v>
      </c>
      <c r="W36" s="101">
        <f t="shared" si="22"/>
        <v>3287.5042205062855</v>
      </c>
      <c r="X36" s="90"/>
      <c r="Y36" s="90"/>
      <c r="Z36" s="90"/>
      <c r="AA36" s="85" t="s">
        <v>117</v>
      </c>
      <c r="AB36" s="88">
        <v>14102.977</v>
      </c>
      <c r="AC36" s="86">
        <f t="shared" si="23"/>
        <v>0.17400000000088767</v>
      </c>
      <c r="AD36" s="98">
        <f t="shared" si="24"/>
        <v>3480.0000000177533</v>
      </c>
      <c r="AE36" s="178">
        <v>5539.8307</v>
      </c>
      <c r="AF36" s="86">
        <f t="shared" si="25"/>
        <v>0.026800000000548607</v>
      </c>
      <c r="AG36" s="98">
        <f t="shared" si="26"/>
        <v>536.0000000109721</v>
      </c>
      <c r="AH36" s="99">
        <f t="shared" si="27"/>
        <v>0.1540229885081143</v>
      </c>
      <c r="AI36" s="100">
        <f t="shared" si="28"/>
        <v>0.9883454163325347</v>
      </c>
      <c r="AJ36" s="101">
        <v>0</v>
      </c>
      <c r="AK36" s="90"/>
      <c r="AL36" s="90"/>
      <c r="AM36" s="90"/>
      <c r="AN36" s="85" t="s">
        <v>117</v>
      </c>
      <c r="AO36" s="92">
        <v>28984.529</v>
      </c>
      <c r="AP36" s="86">
        <f t="shared" si="29"/>
        <v>0.37999999999738066</v>
      </c>
      <c r="AQ36" s="98">
        <f t="shared" si="30"/>
        <v>2279.999999984284</v>
      </c>
      <c r="AR36" s="92">
        <v>11601.049</v>
      </c>
      <c r="AS36" s="86">
        <f t="shared" si="31"/>
        <v>0.05790000000160944</v>
      </c>
      <c r="AT36" s="98">
        <f t="shared" si="32"/>
        <v>347.40000000965665</v>
      </c>
      <c r="AU36" s="99">
        <f t="shared" si="33"/>
        <v>0.15236842105791723</v>
      </c>
      <c r="AV36" s="100">
        <f t="shared" si="34"/>
        <v>0.9885902204147184</v>
      </c>
      <c r="AW36" s="101">
        <v>0</v>
      </c>
      <c r="AX36" s="90"/>
      <c r="AY36" s="90"/>
      <c r="AZ36" s="90"/>
      <c r="BA36" s="85" t="s">
        <v>117</v>
      </c>
      <c r="BB36" s="88">
        <v>5893.052</v>
      </c>
      <c r="BC36" s="86">
        <f t="shared" si="35"/>
        <v>0.07600000000002183</v>
      </c>
      <c r="BD36" s="98">
        <f t="shared" si="36"/>
        <v>608.0000000001746</v>
      </c>
      <c r="BE36" s="88">
        <v>2091.3953</v>
      </c>
      <c r="BF36" s="86">
        <f t="shared" si="37"/>
        <v>0.016300000000228465</v>
      </c>
      <c r="BG36" s="98">
        <f t="shared" si="38"/>
        <v>130.40000000182772</v>
      </c>
      <c r="BH36" s="99">
        <f t="shared" si="39"/>
        <v>0.21447368421347085</v>
      </c>
      <c r="BI36" s="100">
        <f t="shared" si="40"/>
        <v>0.9777647436758654</v>
      </c>
      <c r="BJ36" s="101">
        <f t="shared" si="0"/>
        <v>621.8264709713548</v>
      </c>
      <c r="BK36" s="90"/>
      <c r="BL36" s="90"/>
      <c r="BM36" s="91"/>
      <c r="BN36" s="85" t="s">
        <v>117</v>
      </c>
      <c r="BO36" s="88">
        <v>3633.595</v>
      </c>
      <c r="BP36" s="86">
        <f t="shared" si="41"/>
        <v>0.052999999999883585</v>
      </c>
      <c r="BQ36" s="98">
        <f t="shared" si="42"/>
        <v>105.99999999976717</v>
      </c>
      <c r="BR36" s="88">
        <v>898.872399999999</v>
      </c>
      <c r="BS36" s="86">
        <f t="shared" si="43"/>
        <v>0.012599999999906686</v>
      </c>
      <c r="BT36" s="98">
        <f t="shared" si="44"/>
        <v>25.19999999981337</v>
      </c>
      <c r="BU36" s="99">
        <f t="shared" si="45"/>
        <v>0.23773584905536532</v>
      </c>
      <c r="BV36" s="100">
        <f t="shared" si="46"/>
        <v>0.9728849409001578</v>
      </c>
      <c r="BW36" s="101">
        <f t="shared" si="1"/>
        <v>108.95430234709062</v>
      </c>
      <c r="BX36" s="90"/>
      <c r="BY36" s="90"/>
      <c r="BZ36" s="90"/>
      <c r="CA36" s="85" t="s">
        <v>117</v>
      </c>
      <c r="CB36" s="92">
        <v>12503.839</v>
      </c>
      <c r="CC36" s="86">
        <f t="shared" si="47"/>
        <v>0.04399999999986903</v>
      </c>
      <c r="CD36" s="98">
        <f t="shared" si="48"/>
        <v>351.99999999895226</v>
      </c>
      <c r="CE36" s="88">
        <v>3552.0489</v>
      </c>
      <c r="CF36" s="86">
        <f t="shared" si="49"/>
        <v>0.02459999999973661</v>
      </c>
      <c r="CG36" s="98">
        <f t="shared" si="50"/>
        <v>196.79999999789288</v>
      </c>
      <c r="CH36" s="99">
        <f t="shared" si="51"/>
        <v>0.5590909090865871</v>
      </c>
      <c r="CI36" s="100">
        <f t="shared" si="52"/>
        <v>0.8728440810450235</v>
      </c>
      <c r="CJ36" s="101">
        <f t="shared" si="2"/>
        <v>403.2793572679279</v>
      </c>
      <c r="CK36" s="90"/>
      <c r="CL36" s="90"/>
      <c r="CM36" s="90"/>
      <c r="CN36" s="85" t="s">
        <v>117</v>
      </c>
      <c r="CO36" s="92">
        <v>16236.476</v>
      </c>
      <c r="CP36" s="86">
        <f t="shared" si="53"/>
        <v>0.2790000000004511</v>
      </c>
      <c r="CQ36" s="98">
        <f t="shared" si="54"/>
        <v>2232.000000003609</v>
      </c>
      <c r="CR36" s="92">
        <v>5998.8808</v>
      </c>
      <c r="CS36" s="86">
        <f t="shared" si="55"/>
        <v>0.11300000000028376</v>
      </c>
      <c r="CT36" s="98">
        <f t="shared" si="3"/>
        <v>904.0000000022701</v>
      </c>
      <c r="CU36" s="99">
        <f t="shared" si="56"/>
        <v>0.4050179211473156</v>
      </c>
      <c r="CV36" s="100">
        <f t="shared" si="57"/>
        <v>0.9268642643500098</v>
      </c>
      <c r="CW36" s="101">
        <f t="shared" si="4"/>
        <v>2408.1195983630496</v>
      </c>
      <c r="CX36" s="90"/>
      <c r="CY36" s="90"/>
      <c r="CZ36" s="90"/>
      <c r="DA36" s="85" t="s">
        <v>117</v>
      </c>
      <c r="DB36" s="92">
        <v>4769.566</v>
      </c>
      <c r="DC36" s="86">
        <f t="shared" si="58"/>
        <v>0.047999999999774445</v>
      </c>
      <c r="DD36" s="98">
        <f t="shared" si="59"/>
        <v>383.99999999819556</v>
      </c>
      <c r="DE36" s="88">
        <v>1771.3826</v>
      </c>
      <c r="DF36" s="86">
        <f t="shared" si="60"/>
        <v>0.010099999999965803</v>
      </c>
      <c r="DG36" s="98">
        <f t="shared" si="61"/>
        <v>80.79999999972642</v>
      </c>
      <c r="DH36" s="99">
        <f t="shared" si="62"/>
        <v>0.21041666666694298</v>
      </c>
      <c r="DI36" s="100">
        <f t="shared" si="63"/>
        <v>0.9785714102604323</v>
      </c>
      <c r="DJ36" s="101">
        <f t="shared" si="64"/>
        <v>392.40876646498356</v>
      </c>
      <c r="DK36" s="90"/>
      <c r="DL36" s="90"/>
      <c r="DM36" s="90"/>
      <c r="DN36" s="85" t="s">
        <v>117</v>
      </c>
      <c r="DO36" s="92">
        <v>2827.4726</v>
      </c>
      <c r="DP36" s="86">
        <f t="shared" si="65"/>
        <v>0.08410000000003492</v>
      </c>
      <c r="DQ36" s="98">
        <f t="shared" si="66"/>
        <v>672.8000000002794</v>
      </c>
      <c r="DR36" s="92">
        <v>941.0594</v>
      </c>
      <c r="DS36" s="86">
        <f t="shared" si="67"/>
        <v>0.039400000000000546</v>
      </c>
      <c r="DT36" s="98">
        <f t="shared" si="68"/>
        <v>315.20000000000437</v>
      </c>
      <c r="DU36" s="99">
        <f t="shared" si="69"/>
        <v>0.4684898929843542</v>
      </c>
      <c r="DV36" s="100">
        <f t="shared" si="70"/>
        <v>0.905549435050572</v>
      </c>
      <c r="DW36" s="103">
        <f t="shared" si="71"/>
        <v>742.9743467983122</v>
      </c>
      <c r="DX36" s="90"/>
      <c r="DY36" s="90"/>
      <c r="DZ36" s="90"/>
      <c r="EA36" s="85" t="s">
        <v>117</v>
      </c>
      <c r="EB36" s="92">
        <v>17474.28</v>
      </c>
      <c r="EC36" s="86">
        <f t="shared" si="72"/>
        <v>0.12099999999918509</v>
      </c>
      <c r="ED36" s="98">
        <f t="shared" si="73"/>
        <v>967.9999999934807</v>
      </c>
      <c r="EE36" s="88">
        <v>10619.6165</v>
      </c>
      <c r="EF36" s="86">
        <f t="shared" si="74"/>
        <v>0.059300000000803266</v>
      </c>
      <c r="EG36" s="98">
        <f t="shared" si="75"/>
        <v>474.4000000064261</v>
      </c>
      <c r="EH36" s="99">
        <f t="shared" si="76"/>
        <v>0.4900826446380383</v>
      </c>
      <c r="EI36" s="100">
        <f t="shared" si="77"/>
        <v>0.8979609763730042</v>
      </c>
      <c r="EJ36" s="103">
        <f t="shared" si="78"/>
        <v>1077.997847861245</v>
      </c>
      <c r="EK36" s="90"/>
      <c r="EL36" s="90"/>
      <c r="EM36" s="90"/>
      <c r="EN36" s="85" t="s">
        <v>117</v>
      </c>
      <c r="EO36" s="92">
        <v>5306.263</v>
      </c>
      <c r="EP36" s="86">
        <f t="shared" si="79"/>
        <v>0.08899999999994179</v>
      </c>
      <c r="EQ36" s="103">
        <f t="shared" si="125"/>
        <v>133.4999999999127</v>
      </c>
      <c r="ER36" s="92">
        <v>3882.2136</v>
      </c>
      <c r="ES36" s="86">
        <f t="shared" si="80"/>
        <v>0.030499999999847205</v>
      </c>
      <c r="ET36" s="104">
        <f t="shared" si="81"/>
        <v>45.74999999977081</v>
      </c>
      <c r="EU36" s="99">
        <f t="shared" si="82"/>
        <v>0.34269662921199046</v>
      </c>
      <c r="EV36" s="100">
        <f t="shared" si="83"/>
        <v>0.9459925211237152</v>
      </c>
      <c r="EW36" s="103">
        <f t="shared" si="84"/>
        <v>141.12162307724395</v>
      </c>
      <c r="EX36" s="90"/>
      <c r="EY36" s="90"/>
      <c r="EZ36" s="90"/>
      <c r="FA36" s="85" t="s">
        <v>117</v>
      </c>
      <c r="FB36" s="92">
        <v>11570.615</v>
      </c>
      <c r="FC36" s="86">
        <f t="shared" si="85"/>
        <v>0.17799999999988358</v>
      </c>
      <c r="FD36" s="105">
        <f t="shared" si="86"/>
        <v>711.9999999995343</v>
      </c>
      <c r="FE36" s="92">
        <v>4037.7477</v>
      </c>
      <c r="FF36" s="86">
        <f t="shared" si="87"/>
        <v>0.045200000000022555</v>
      </c>
      <c r="FG36" s="104">
        <f t="shared" si="88"/>
        <v>180.80000000009022</v>
      </c>
      <c r="FH36" s="99">
        <f t="shared" si="89"/>
        <v>0.25393258426995574</v>
      </c>
      <c r="FI36" s="100">
        <f t="shared" si="90"/>
        <v>0.9692390169808334</v>
      </c>
      <c r="FJ36" s="104">
        <f t="shared" si="91"/>
        <v>3876.9560679233336</v>
      </c>
      <c r="FK36" s="90"/>
      <c r="FL36" s="90"/>
      <c r="FM36" s="90"/>
      <c r="FN36" s="85" t="s">
        <v>117</v>
      </c>
      <c r="FO36" s="88">
        <v>7267.041</v>
      </c>
      <c r="FP36" s="86">
        <f t="shared" si="92"/>
        <v>0.13000000000010914</v>
      </c>
      <c r="FQ36" s="105">
        <f t="shared" si="93"/>
        <v>520.0000000004366</v>
      </c>
      <c r="FR36" s="92">
        <v>2991.5491</v>
      </c>
      <c r="FS36" s="86">
        <f t="shared" si="94"/>
        <v>0.031000000000403816</v>
      </c>
      <c r="FT36" s="105">
        <f t="shared" si="95"/>
        <v>124.00000000161526</v>
      </c>
      <c r="FU36" s="99">
        <f t="shared" si="96"/>
        <v>0.23846153846444454</v>
      </c>
      <c r="FV36" s="100">
        <f t="shared" si="97"/>
        <v>0.9727258718387529</v>
      </c>
      <c r="FW36" s="103">
        <f t="shared" si="98"/>
        <v>534.5802091369027</v>
      </c>
      <c r="FX36" s="90"/>
      <c r="FY36" s="90"/>
      <c r="FZ36" s="90"/>
      <c r="GA36" s="85" t="s">
        <v>117</v>
      </c>
      <c r="GB36" s="88">
        <v>294.786</v>
      </c>
      <c r="GC36" s="86">
        <f t="shared" si="99"/>
        <v>0.02400000000000091</v>
      </c>
      <c r="GD36" s="98">
        <f t="shared" si="100"/>
        <v>96.00000000000364</v>
      </c>
      <c r="GE36" s="88">
        <v>135.0658</v>
      </c>
      <c r="GF36" s="86">
        <f t="shared" si="101"/>
        <v>0.0023999999999944066</v>
      </c>
      <c r="GG36" s="98">
        <f t="shared" si="102"/>
        <v>9.599999999977626</v>
      </c>
      <c r="GH36" s="99">
        <f t="shared" si="103"/>
        <v>0.09999999999976315</v>
      </c>
      <c r="GI36" s="100">
        <f t="shared" si="104"/>
        <v>0.9950371902100125</v>
      </c>
      <c r="GJ36" s="103">
        <f t="shared" si="5"/>
        <v>96.47880596276194</v>
      </c>
      <c r="GK36" s="90"/>
      <c r="GL36" s="90"/>
      <c r="GM36" s="90"/>
      <c r="GN36" s="85" t="s">
        <v>117</v>
      </c>
      <c r="GO36" s="88">
        <v>8745.45</v>
      </c>
      <c r="GP36" s="86">
        <f t="shared" si="105"/>
        <v>0.07000000000152795</v>
      </c>
      <c r="GQ36" s="98">
        <f t="shared" si="106"/>
        <v>210.00000000458385</v>
      </c>
      <c r="GR36" s="88">
        <v>3374.8723</v>
      </c>
      <c r="GS36" s="86">
        <f t="shared" si="126"/>
        <v>0.018999999999778083</v>
      </c>
      <c r="GT36" s="98">
        <f t="shared" si="127"/>
        <v>56.99999999933425</v>
      </c>
      <c r="GU36" s="99">
        <f t="shared" si="107"/>
        <v>0.27142857141947646</v>
      </c>
      <c r="GV36" s="100">
        <f t="shared" si="108"/>
        <v>0.9650812745927541</v>
      </c>
      <c r="GW36" s="101">
        <v>0</v>
      </c>
      <c r="GX36" s="90"/>
      <c r="GY36" s="90"/>
      <c r="GZ36" s="90"/>
      <c r="HA36" s="85" t="s">
        <v>117</v>
      </c>
      <c r="HB36" s="88">
        <v>5625.799</v>
      </c>
      <c r="HC36" s="86">
        <f t="shared" si="6"/>
        <v>0.13000000000010914</v>
      </c>
      <c r="HD36" s="98">
        <f t="shared" si="109"/>
        <v>1040.0000000008731</v>
      </c>
      <c r="HE36" s="88">
        <v>2498.1566</v>
      </c>
      <c r="HF36" s="86">
        <f t="shared" si="110"/>
        <v>0.04999999999972715</v>
      </c>
      <c r="HG36" s="98">
        <f t="shared" si="111"/>
        <v>399.9999999978172</v>
      </c>
      <c r="HH36" s="99">
        <f t="shared" si="112"/>
        <v>0.3846153846129629</v>
      </c>
      <c r="HI36" s="100">
        <f t="shared" si="113"/>
        <v>0.9333456062038169</v>
      </c>
      <c r="HJ36" s="103">
        <f t="shared" si="7"/>
        <v>1114.2710621747608</v>
      </c>
      <c r="HK36" s="90"/>
      <c r="HL36" s="90"/>
      <c r="HM36" s="90"/>
      <c r="HN36" s="85" t="s">
        <v>117</v>
      </c>
      <c r="HO36" s="88">
        <v>9512.662</v>
      </c>
      <c r="HP36" s="86">
        <f t="shared" si="114"/>
        <v>0.22600000000056752</v>
      </c>
      <c r="HQ36" s="98">
        <f t="shared" si="115"/>
        <v>1808.0000000045402</v>
      </c>
      <c r="HR36" s="88">
        <v>4724.2181</v>
      </c>
      <c r="HS36" s="86">
        <f t="shared" si="116"/>
        <v>0.0886000000000422</v>
      </c>
      <c r="HT36" s="98">
        <f t="shared" si="117"/>
        <v>708.8000000003376</v>
      </c>
      <c r="HU36" s="99">
        <f t="shared" si="118"/>
        <v>0.39203539822929073</v>
      </c>
      <c r="HV36" s="100">
        <f t="shared" si="119"/>
        <v>0.9310116293738528</v>
      </c>
      <c r="HW36" s="103">
        <f t="shared" si="8"/>
        <v>1941.9735940575752</v>
      </c>
      <c r="HX36" s="90"/>
      <c r="HY36" s="90"/>
      <c r="HZ36" s="90"/>
      <c r="IA36" s="85" t="s">
        <v>117</v>
      </c>
      <c r="IB36" s="93">
        <f t="shared" si="120"/>
        <v>19122.29999998499</v>
      </c>
      <c r="IC36" s="93">
        <f t="shared" si="121"/>
        <v>4780.5500000216625</v>
      </c>
      <c r="ID36" s="106">
        <f t="shared" si="122"/>
        <v>0.24999869262721613</v>
      </c>
      <c r="IE36" s="100">
        <f t="shared" si="123"/>
        <v>0.9701427985771366</v>
      </c>
      <c r="IF36" s="101">
        <f t="shared" si="9"/>
        <v>19710.809612802135</v>
      </c>
      <c r="IG36" s="222">
        <v>1575</v>
      </c>
      <c r="IH36" s="223"/>
      <c r="II36" s="148"/>
      <c r="IJ36" s="2"/>
      <c r="IK36" s="2"/>
      <c r="IL36" s="2"/>
      <c r="IM36" s="2"/>
      <c r="IN36" s="2"/>
      <c r="IO36" s="2"/>
      <c r="IP36" s="2"/>
      <c r="IQ36" s="2"/>
      <c r="IR36" s="2"/>
      <c r="IS36" s="174"/>
    </row>
    <row r="37" spans="1:253" ht="15">
      <c r="A37" s="85" t="s">
        <v>118</v>
      </c>
      <c r="B37" s="88">
        <v>3165.531</v>
      </c>
      <c r="C37" s="86">
        <f t="shared" si="10"/>
        <v>0.03099999999994907</v>
      </c>
      <c r="D37" s="98">
        <f t="shared" si="11"/>
        <v>247.99999999959255</v>
      </c>
      <c r="E37" s="88">
        <v>1446.15500000001</v>
      </c>
      <c r="F37" s="102">
        <f t="shared" si="124"/>
        <v>0.0027000000000043656</v>
      </c>
      <c r="G37" s="98">
        <f t="shared" si="12"/>
        <v>21.600000000034925</v>
      </c>
      <c r="H37" s="99">
        <f t="shared" si="13"/>
        <v>0.08709677419383231</v>
      </c>
      <c r="I37" s="100">
        <f t="shared" si="14"/>
        <v>0.9962285198558782</v>
      </c>
      <c r="J37" s="101">
        <f t="shared" si="15"/>
        <v>248.9388679973447</v>
      </c>
      <c r="K37" s="90"/>
      <c r="L37" s="90"/>
      <c r="M37" s="90"/>
      <c r="N37" s="85" t="s">
        <v>118</v>
      </c>
      <c r="O37" s="88">
        <v>13729.283</v>
      </c>
      <c r="P37" s="86">
        <f t="shared" si="16"/>
        <v>0.15300000000024738</v>
      </c>
      <c r="Q37" s="98">
        <f t="shared" si="17"/>
        <v>3060.0000000049477</v>
      </c>
      <c r="R37" s="88">
        <v>4622.0483</v>
      </c>
      <c r="S37" s="86">
        <f t="shared" si="18"/>
        <v>0.011000000000422006</v>
      </c>
      <c r="T37" s="98">
        <f t="shared" si="19"/>
        <v>220.0000000084401</v>
      </c>
      <c r="U37" s="99">
        <f t="shared" si="20"/>
        <v>0.07189542483924327</v>
      </c>
      <c r="V37" s="100">
        <f t="shared" si="21"/>
        <v>0.9974255002549864</v>
      </c>
      <c r="W37" s="101">
        <f t="shared" si="22"/>
        <v>3067.898303404791</v>
      </c>
      <c r="X37" s="90"/>
      <c r="Y37" s="90"/>
      <c r="Z37" s="90"/>
      <c r="AA37" s="85" t="s">
        <v>118</v>
      </c>
      <c r="AB37" s="88">
        <v>14103.147</v>
      </c>
      <c r="AC37" s="86">
        <f t="shared" si="23"/>
        <v>0.17000000000007276</v>
      </c>
      <c r="AD37" s="98">
        <f t="shared" si="24"/>
        <v>3400.000000001455</v>
      </c>
      <c r="AE37" s="178">
        <v>5539.857</v>
      </c>
      <c r="AF37" s="86">
        <f t="shared" si="25"/>
        <v>0.02629999999953725</v>
      </c>
      <c r="AG37" s="98">
        <f t="shared" si="26"/>
        <v>525.999999990745</v>
      </c>
      <c r="AH37" s="99">
        <f t="shared" si="27"/>
        <v>0.1547058823501529</v>
      </c>
      <c r="AI37" s="100">
        <f t="shared" si="28"/>
        <v>0.9882436604256898</v>
      </c>
      <c r="AJ37" s="101">
        <v>0</v>
      </c>
      <c r="AK37" s="90"/>
      <c r="AL37" s="90"/>
      <c r="AM37" s="90"/>
      <c r="AN37" s="85" t="s">
        <v>118</v>
      </c>
      <c r="AO37" s="92">
        <v>28984.89</v>
      </c>
      <c r="AP37" s="86">
        <f t="shared" si="29"/>
        <v>0.3610000000007858</v>
      </c>
      <c r="AQ37" s="98">
        <f t="shared" si="30"/>
        <v>2166.000000004715</v>
      </c>
      <c r="AR37" s="92">
        <v>11601.1062</v>
      </c>
      <c r="AS37" s="86">
        <f t="shared" si="31"/>
        <v>0.057199999999284046</v>
      </c>
      <c r="AT37" s="98">
        <f t="shared" si="32"/>
        <v>343.1999999957043</v>
      </c>
      <c r="AU37" s="99">
        <f t="shared" si="33"/>
        <v>0.15844875346027573</v>
      </c>
      <c r="AV37" s="100">
        <f t="shared" si="34"/>
        <v>0.9876785241629388</v>
      </c>
      <c r="AW37" s="101">
        <v>0</v>
      </c>
      <c r="AX37" s="90"/>
      <c r="AY37" s="90"/>
      <c r="AZ37" s="90"/>
      <c r="BA37" s="85" t="s">
        <v>118</v>
      </c>
      <c r="BB37" s="88">
        <v>5893.126</v>
      </c>
      <c r="BC37" s="86">
        <f t="shared" si="35"/>
        <v>0.07400000000052387</v>
      </c>
      <c r="BD37" s="98">
        <f t="shared" si="36"/>
        <v>592.000000004191</v>
      </c>
      <c r="BE37" s="88">
        <v>2091.4133</v>
      </c>
      <c r="BF37" s="86">
        <f t="shared" si="37"/>
        <v>0.018000000000029104</v>
      </c>
      <c r="BG37" s="98">
        <f t="shared" si="38"/>
        <v>144.00000000023283</v>
      </c>
      <c r="BH37" s="99">
        <f t="shared" si="39"/>
        <v>0.24324324324191454</v>
      </c>
      <c r="BI37" s="100">
        <f t="shared" si="40"/>
        <v>0.9716676031622434</v>
      </c>
      <c r="BJ37" s="101">
        <f t="shared" si="0"/>
        <v>609.2618484732399</v>
      </c>
      <c r="BK37" s="90"/>
      <c r="BL37" s="90"/>
      <c r="BM37" s="91"/>
      <c r="BN37" s="85" t="s">
        <v>118</v>
      </c>
      <c r="BO37" s="88">
        <v>3633.643</v>
      </c>
      <c r="BP37" s="86">
        <f t="shared" si="41"/>
        <v>0.04800000000022919</v>
      </c>
      <c r="BQ37" s="98">
        <f t="shared" si="42"/>
        <v>96.00000000045839</v>
      </c>
      <c r="BR37" s="88">
        <v>898.889199999999</v>
      </c>
      <c r="BS37" s="86">
        <f t="shared" si="43"/>
        <v>0.016800000000102955</v>
      </c>
      <c r="BT37" s="98">
        <f t="shared" si="44"/>
        <v>33.60000000020591</v>
      </c>
      <c r="BU37" s="99">
        <f t="shared" si="45"/>
        <v>0.3500000000004737</v>
      </c>
      <c r="BV37" s="100">
        <f t="shared" si="46"/>
        <v>0.943858356365878</v>
      </c>
      <c r="BW37" s="101">
        <f t="shared" si="1"/>
        <v>101.7101764825027</v>
      </c>
      <c r="BX37" s="90"/>
      <c r="BY37" s="90"/>
      <c r="BZ37" s="90"/>
      <c r="CA37" s="85" t="s">
        <v>118</v>
      </c>
      <c r="CB37" s="92">
        <v>12503.878</v>
      </c>
      <c r="CC37" s="86">
        <f t="shared" si="47"/>
        <v>0.03900000000066939</v>
      </c>
      <c r="CD37" s="98">
        <f t="shared" si="48"/>
        <v>312.0000000053551</v>
      </c>
      <c r="CE37" s="88">
        <v>3552.0739</v>
      </c>
      <c r="CF37" s="86">
        <f t="shared" si="49"/>
        <v>0.02500000000009095</v>
      </c>
      <c r="CG37" s="98">
        <f t="shared" si="50"/>
        <v>200.0000000007276</v>
      </c>
      <c r="CH37" s="99">
        <f t="shared" si="51"/>
        <v>0.6410256410169707</v>
      </c>
      <c r="CI37" s="100">
        <f t="shared" si="52"/>
        <v>0.8418791389671901</v>
      </c>
      <c r="CJ37" s="101">
        <f t="shared" si="2"/>
        <v>370.59951430571607</v>
      </c>
      <c r="CK37" s="90"/>
      <c r="CL37" s="90"/>
      <c r="CM37" s="90"/>
      <c r="CN37" s="85" t="s">
        <v>118</v>
      </c>
      <c r="CO37" s="92">
        <v>16236.747</v>
      </c>
      <c r="CP37" s="86">
        <f t="shared" si="53"/>
        <v>0.2709999999988213</v>
      </c>
      <c r="CQ37" s="98">
        <f t="shared" si="54"/>
        <v>2167.9999999905704</v>
      </c>
      <c r="CR37" s="92">
        <v>5998.9958</v>
      </c>
      <c r="CS37" s="86">
        <f t="shared" si="55"/>
        <v>0.11499999999978172</v>
      </c>
      <c r="CT37" s="98">
        <f t="shared" si="3"/>
        <v>919.9999999982538</v>
      </c>
      <c r="CU37" s="99">
        <f t="shared" si="56"/>
        <v>0.4243542435434757</v>
      </c>
      <c r="CV37" s="100">
        <f t="shared" si="57"/>
        <v>0.9205447693228259</v>
      </c>
      <c r="CW37" s="101">
        <f t="shared" si="4"/>
        <v>2355.1271727777034</v>
      </c>
      <c r="CX37" s="90"/>
      <c r="CY37" s="90"/>
      <c r="CZ37" s="90"/>
      <c r="DA37" s="85" t="s">
        <v>118</v>
      </c>
      <c r="DB37" s="92">
        <v>4769.616</v>
      </c>
      <c r="DC37" s="86">
        <f t="shared" si="58"/>
        <v>0.0500000000001819</v>
      </c>
      <c r="DD37" s="98">
        <f t="shared" si="59"/>
        <v>400.0000000014552</v>
      </c>
      <c r="DE37" s="88">
        <v>1771.3927</v>
      </c>
      <c r="DF37" s="86">
        <f t="shared" si="60"/>
        <v>0.010100000000193177</v>
      </c>
      <c r="DG37" s="98">
        <f t="shared" si="61"/>
        <v>80.80000000154541</v>
      </c>
      <c r="DH37" s="99">
        <f t="shared" si="62"/>
        <v>0.20200000000312865</v>
      </c>
      <c r="DI37" s="100">
        <f t="shared" si="63"/>
        <v>0.9802018631687986</v>
      </c>
      <c r="DJ37" s="101">
        <f t="shared" si="64"/>
        <v>408.0792079993955</v>
      </c>
      <c r="DK37" s="90"/>
      <c r="DL37" s="90"/>
      <c r="DM37" s="90"/>
      <c r="DN37" s="85" t="s">
        <v>118</v>
      </c>
      <c r="DO37" s="92">
        <v>2827.582</v>
      </c>
      <c r="DP37" s="86">
        <f t="shared" si="65"/>
        <v>0.1093999999998232</v>
      </c>
      <c r="DQ37" s="98">
        <f t="shared" si="66"/>
        <v>875.1999999985856</v>
      </c>
      <c r="DR37" s="92">
        <v>941.1223</v>
      </c>
      <c r="DS37" s="86">
        <f t="shared" si="67"/>
        <v>0.06290000000001328</v>
      </c>
      <c r="DT37" s="98">
        <f t="shared" si="68"/>
        <v>503.20000000010623</v>
      </c>
      <c r="DU37" s="99">
        <f t="shared" si="69"/>
        <v>0.5749542961619281</v>
      </c>
      <c r="DV37" s="100">
        <f t="shared" si="70"/>
        <v>0.8669234241946062</v>
      </c>
      <c r="DW37" s="103">
        <f t="shared" si="71"/>
        <v>1009.5470667569843</v>
      </c>
      <c r="DX37" s="90"/>
      <c r="DY37" s="90"/>
      <c r="DZ37" s="90"/>
      <c r="EA37" s="85" t="s">
        <v>118</v>
      </c>
      <c r="EB37" s="92">
        <v>17474.399</v>
      </c>
      <c r="EC37" s="86">
        <f t="shared" si="72"/>
        <v>0.11900000000241562</v>
      </c>
      <c r="ED37" s="98">
        <f t="shared" si="73"/>
        <v>952.000000019325</v>
      </c>
      <c r="EE37" s="88">
        <v>10619.6642</v>
      </c>
      <c r="EF37" s="86">
        <f t="shared" si="74"/>
        <v>0.04769999999916763</v>
      </c>
      <c r="EG37" s="98">
        <f t="shared" si="75"/>
        <v>381.59999999334104</v>
      </c>
      <c r="EH37" s="99">
        <f t="shared" si="76"/>
        <v>0.4008403361193223</v>
      </c>
      <c r="EI37" s="100">
        <f t="shared" si="77"/>
        <v>0.9282074797165001</v>
      </c>
      <c r="EJ37" s="103">
        <f t="shared" si="78"/>
        <v>1025.632760802673</v>
      </c>
      <c r="EK37" s="90"/>
      <c r="EL37" s="90"/>
      <c r="EM37" s="90"/>
      <c r="EN37" s="85" t="s">
        <v>118</v>
      </c>
      <c r="EO37" s="92">
        <v>5306.35</v>
      </c>
      <c r="EP37" s="86">
        <f t="shared" si="79"/>
        <v>0.08700000000044383</v>
      </c>
      <c r="EQ37" s="103">
        <f t="shared" si="125"/>
        <v>130.50000000066575</v>
      </c>
      <c r="ER37" s="92">
        <v>3882.2452</v>
      </c>
      <c r="ES37" s="86">
        <f t="shared" si="80"/>
        <v>0.031599999999798456</v>
      </c>
      <c r="ET37" s="104">
        <f t="shared" si="81"/>
        <v>47.399999999697684</v>
      </c>
      <c r="EU37" s="99">
        <f t="shared" si="82"/>
        <v>0.3632183908004281</v>
      </c>
      <c r="EV37" s="100">
        <f t="shared" si="83"/>
        <v>0.9399195337168181</v>
      </c>
      <c r="EW37" s="103">
        <f t="shared" si="84"/>
        <v>138.84167241914477</v>
      </c>
      <c r="EX37" s="90"/>
      <c r="EY37" s="90"/>
      <c r="EZ37" s="90"/>
      <c r="FA37" s="85" t="s">
        <v>118</v>
      </c>
      <c r="FB37" s="92">
        <v>11570.798</v>
      </c>
      <c r="FC37" s="86">
        <f t="shared" si="85"/>
        <v>0.18300000000090222</v>
      </c>
      <c r="FD37" s="105">
        <f t="shared" si="86"/>
        <v>732.0000000036089</v>
      </c>
      <c r="FE37" s="92">
        <v>4037.7935</v>
      </c>
      <c r="FF37" s="86">
        <f t="shared" si="87"/>
        <v>0.04580000000032669</v>
      </c>
      <c r="FG37" s="104">
        <f t="shared" si="88"/>
        <v>183.20000000130676</v>
      </c>
      <c r="FH37" s="99">
        <f t="shared" si="89"/>
        <v>0.25027322404426716</v>
      </c>
      <c r="FI37" s="100">
        <f t="shared" si="90"/>
        <v>0.9700801035532657</v>
      </c>
      <c r="FJ37" s="104">
        <f t="shared" si="91"/>
        <v>3880.3204142130626</v>
      </c>
      <c r="FK37" s="90"/>
      <c r="FL37" s="90"/>
      <c r="FM37" s="90"/>
      <c r="FN37" s="85" t="s">
        <v>118</v>
      </c>
      <c r="FO37" s="88">
        <v>7267.176</v>
      </c>
      <c r="FP37" s="86">
        <f t="shared" si="92"/>
        <v>0.13500000000021828</v>
      </c>
      <c r="FQ37" s="105">
        <f t="shared" si="93"/>
        <v>540.0000000008731</v>
      </c>
      <c r="FR37" s="92">
        <v>2991.5798</v>
      </c>
      <c r="FS37" s="86">
        <f t="shared" si="94"/>
        <v>0.030699999999797</v>
      </c>
      <c r="FT37" s="105">
        <f t="shared" si="95"/>
        <v>122.799999999188</v>
      </c>
      <c r="FU37" s="99">
        <f t="shared" si="96"/>
        <v>0.22740740740553603</v>
      </c>
      <c r="FV37" s="100">
        <f t="shared" si="97"/>
        <v>0.9751044666719255</v>
      </c>
      <c r="FW37" s="103">
        <f t="shared" si="98"/>
        <v>553.7868181897647</v>
      </c>
      <c r="FX37" s="90"/>
      <c r="FY37" s="90"/>
      <c r="FZ37" s="90"/>
      <c r="GA37" s="85" t="s">
        <v>118</v>
      </c>
      <c r="GB37" s="88">
        <v>294.809</v>
      </c>
      <c r="GC37" s="86">
        <f t="shared" si="99"/>
        <v>0.023000000000024556</v>
      </c>
      <c r="GD37" s="98">
        <f t="shared" si="100"/>
        <v>92.00000000009823</v>
      </c>
      <c r="GE37" s="88">
        <v>135.0672</v>
      </c>
      <c r="GF37" s="86">
        <f t="shared" si="101"/>
        <v>0.0014000000000180535</v>
      </c>
      <c r="GG37" s="98">
        <f t="shared" si="102"/>
        <v>5.600000000072214</v>
      </c>
      <c r="GH37" s="99">
        <f t="shared" si="103"/>
        <v>0.06086956521811125</v>
      </c>
      <c r="GI37" s="100">
        <f t="shared" si="104"/>
        <v>0.9981525800950638</v>
      </c>
      <c r="GJ37" s="103">
        <f t="shared" si="5"/>
        <v>92.17027720484995</v>
      </c>
      <c r="GK37" s="90"/>
      <c r="GL37" s="90"/>
      <c r="GM37" s="90"/>
      <c r="GN37" s="85" t="s">
        <v>118</v>
      </c>
      <c r="GO37" s="88">
        <v>8745.524</v>
      </c>
      <c r="GP37" s="86">
        <f t="shared" si="105"/>
        <v>0.07399999999870488</v>
      </c>
      <c r="GQ37" s="98">
        <f t="shared" si="106"/>
        <v>221.99999999611464</v>
      </c>
      <c r="GR37" s="88">
        <v>3374.8915</v>
      </c>
      <c r="GS37" s="86">
        <f t="shared" si="126"/>
        <v>0.019200000000182627</v>
      </c>
      <c r="GT37" s="98">
        <f t="shared" si="127"/>
        <v>57.60000000054788</v>
      </c>
      <c r="GU37" s="99">
        <f t="shared" si="107"/>
        <v>0.25945945946646837</v>
      </c>
      <c r="GV37" s="100">
        <f t="shared" si="108"/>
        <v>0.9679498051339893</v>
      </c>
      <c r="GW37" s="101">
        <v>0</v>
      </c>
      <c r="GX37" s="90"/>
      <c r="GY37" s="90"/>
      <c r="GZ37" s="90"/>
      <c r="HA37" s="85" t="s">
        <v>118</v>
      </c>
      <c r="HB37" s="88">
        <v>5625.907</v>
      </c>
      <c r="HC37" s="86">
        <f t="shared" si="6"/>
        <v>0.10800000000017462</v>
      </c>
      <c r="HD37" s="98">
        <f t="shared" si="109"/>
        <v>864.000000001397</v>
      </c>
      <c r="HE37" s="88">
        <v>2498.2085</v>
      </c>
      <c r="HF37" s="86">
        <f t="shared" si="110"/>
        <v>0.05190000000038708</v>
      </c>
      <c r="HG37" s="98">
        <f t="shared" si="111"/>
        <v>415.20000000309665</v>
      </c>
      <c r="HH37" s="99">
        <f t="shared" si="112"/>
        <v>0.48055555555836266</v>
      </c>
      <c r="HI37" s="100">
        <f t="shared" si="113"/>
        <v>0.9013276193537231</v>
      </c>
      <c r="HJ37" s="103">
        <f t="shared" si="7"/>
        <v>958.5859585895182</v>
      </c>
      <c r="HK37" s="90"/>
      <c r="HL37" s="90"/>
      <c r="HM37" s="90"/>
      <c r="HN37" s="85" t="s">
        <v>118</v>
      </c>
      <c r="HO37" s="88">
        <v>9512.869</v>
      </c>
      <c r="HP37" s="86">
        <f t="shared" si="114"/>
        <v>0.2070000000003347</v>
      </c>
      <c r="HQ37" s="98">
        <f t="shared" si="115"/>
        <v>1656.0000000026776</v>
      </c>
      <c r="HR37" s="88">
        <v>4724.3046</v>
      </c>
      <c r="HS37" s="86">
        <f t="shared" si="116"/>
        <v>0.08650000000034197</v>
      </c>
      <c r="HT37" s="98">
        <f t="shared" si="117"/>
        <v>692.0000000027358</v>
      </c>
      <c r="HU37" s="99">
        <f t="shared" si="118"/>
        <v>0.41787439613624205</v>
      </c>
      <c r="HV37" s="100">
        <f t="shared" si="119"/>
        <v>0.9226808079387676</v>
      </c>
      <c r="HW37" s="103">
        <f t="shared" si="8"/>
        <v>1794.7701802773117</v>
      </c>
      <c r="HX37" s="90"/>
      <c r="HY37" s="90"/>
      <c r="HZ37" s="90"/>
      <c r="IA37" s="85" t="s">
        <v>118</v>
      </c>
      <c r="IB37" s="93">
        <f t="shared" si="120"/>
        <v>18505.700000036086</v>
      </c>
      <c r="IC37" s="93">
        <f t="shared" si="121"/>
        <v>4897.799999995982</v>
      </c>
      <c r="ID37" s="106">
        <f t="shared" si="122"/>
        <v>0.2646644006974301</v>
      </c>
      <c r="IE37" s="100">
        <f t="shared" si="123"/>
        <v>0.9667151470131311</v>
      </c>
      <c r="IF37" s="101">
        <f t="shared" si="9"/>
        <v>19142.86753157155</v>
      </c>
      <c r="IG37" s="222">
        <v>1575</v>
      </c>
      <c r="IH37" s="223"/>
      <c r="II37" s="148"/>
      <c r="IJ37" s="2"/>
      <c r="IK37" s="2"/>
      <c r="IL37" s="2"/>
      <c r="IM37" s="2"/>
      <c r="IN37" s="2"/>
      <c r="IO37" s="2"/>
      <c r="IP37" s="2"/>
      <c r="IQ37" s="2"/>
      <c r="IR37" s="2"/>
      <c r="IS37" s="136"/>
    </row>
    <row r="38" spans="1:253" ht="15">
      <c r="A38" s="85" t="s">
        <v>119</v>
      </c>
      <c r="B38" s="88">
        <v>3165.563</v>
      </c>
      <c r="C38" s="86">
        <f t="shared" si="10"/>
        <v>0.032000000000152795</v>
      </c>
      <c r="D38" s="98">
        <f t="shared" si="11"/>
        <v>256.00000000122236</v>
      </c>
      <c r="E38" s="88">
        <v>1446.15790000001</v>
      </c>
      <c r="F38" s="102">
        <f t="shared" si="124"/>
        <v>0.0028999999999541615</v>
      </c>
      <c r="G38" s="98">
        <f t="shared" si="12"/>
        <v>23.19999999963329</v>
      </c>
      <c r="H38" s="99">
        <f t="shared" si="13"/>
        <v>0.09062499999813482</v>
      </c>
      <c r="I38" s="100">
        <f t="shared" si="14"/>
        <v>0.9959186771458887</v>
      </c>
      <c r="J38" s="101">
        <f t="shared" si="15"/>
        <v>257.0491003691879</v>
      </c>
      <c r="K38" s="90"/>
      <c r="L38" s="90"/>
      <c r="M38" s="90"/>
      <c r="N38" s="85" t="s">
        <v>119</v>
      </c>
      <c r="O38" s="88">
        <v>13729.453</v>
      </c>
      <c r="P38" s="86">
        <f t="shared" si="16"/>
        <v>0.17000000000007276</v>
      </c>
      <c r="Q38" s="98">
        <f t="shared" si="17"/>
        <v>3400.000000001455</v>
      </c>
      <c r="R38" s="88">
        <v>4622.0596</v>
      </c>
      <c r="S38" s="86">
        <f t="shared" si="18"/>
        <v>0.011299999999209831</v>
      </c>
      <c r="T38" s="98">
        <f t="shared" si="19"/>
        <v>225.99999998419662</v>
      </c>
      <c r="U38" s="99">
        <f t="shared" si="20"/>
        <v>0.06647058823061762</v>
      </c>
      <c r="V38" s="100">
        <f t="shared" si="21"/>
        <v>0.9977981242448376</v>
      </c>
      <c r="W38" s="101">
        <f t="shared" si="22"/>
        <v>3407.5028980182474</v>
      </c>
      <c r="X38" s="90"/>
      <c r="Y38" s="90"/>
      <c r="Z38" s="90"/>
      <c r="AA38" s="85" t="s">
        <v>119</v>
      </c>
      <c r="AB38" s="88">
        <v>14103.328</v>
      </c>
      <c r="AC38" s="86">
        <f t="shared" si="23"/>
        <v>0.18099999999867578</v>
      </c>
      <c r="AD38" s="98">
        <f t="shared" si="24"/>
        <v>3619.9999999735155</v>
      </c>
      <c r="AE38" s="178">
        <v>5539.8814</v>
      </c>
      <c r="AF38" s="86">
        <f t="shared" si="25"/>
        <v>0.024400000000241562</v>
      </c>
      <c r="AG38" s="98">
        <f t="shared" si="26"/>
        <v>488.00000000483124</v>
      </c>
      <c r="AH38" s="99">
        <f t="shared" si="27"/>
        <v>0.13480662983657501</v>
      </c>
      <c r="AI38" s="100">
        <f t="shared" si="28"/>
        <v>0.9910355844886013</v>
      </c>
      <c r="AJ38" s="101">
        <v>0</v>
      </c>
      <c r="AK38" s="90"/>
      <c r="AL38" s="90"/>
      <c r="AM38" s="90"/>
      <c r="AN38" s="85" t="s">
        <v>119</v>
      </c>
      <c r="AO38" s="92">
        <v>28985.285</v>
      </c>
      <c r="AP38" s="86">
        <f t="shared" si="29"/>
        <v>0.39500000000043656</v>
      </c>
      <c r="AQ38" s="98">
        <f t="shared" si="30"/>
        <v>2370.0000000026193</v>
      </c>
      <c r="AR38" s="92">
        <v>11601.1608</v>
      </c>
      <c r="AS38" s="86">
        <f t="shared" si="31"/>
        <v>0.05459999999948195</v>
      </c>
      <c r="AT38" s="98">
        <f t="shared" si="32"/>
        <v>327.5999999968917</v>
      </c>
      <c r="AU38" s="99">
        <f t="shared" si="33"/>
        <v>0.13822784809980154</v>
      </c>
      <c r="AV38" s="100">
        <f t="shared" si="34"/>
        <v>0.9905812901539931</v>
      </c>
      <c r="AW38" s="101">
        <v>0</v>
      </c>
      <c r="AX38" s="90"/>
      <c r="AY38" s="90"/>
      <c r="AZ38" s="90"/>
      <c r="BA38" s="85" t="s">
        <v>119</v>
      </c>
      <c r="BB38" s="88">
        <v>5893.203</v>
      </c>
      <c r="BC38" s="86">
        <f t="shared" si="35"/>
        <v>0.07700000000022555</v>
      </c>
      <c r="BD38" s="98">
        <f t="shared" si="36"/>
        <v>616.0000000018044</v>
      </c>
      <c r="BE38" s="88">
        <v>2091.4279</v>
      </c>
      <c r="BF38" s="86">
        <f t="shared" si="37"/>
        <v>0.014599999999973079</v>
      </c>
      <c r="BG38" s="98">
        <f t="shared" si="38"/>
        <v>116.79999999978463</v>
      </c>
      <c r="BH38" s="99">
        <f t="shared" si="39"/>
        <v>0.18961038960948456</v>
      </c>
      <c r="BI38" s="100">
        <f t="shared" si="40"/>
        <v>0.9824945782739793</v>
      </c>
      <c r="BJ38" s="101">
        <f t="shared" si="0"/>
        <v>626.9754700163099</v>
      </c>
      <c r="BK38" s="90"/>
      <c r="BL38" s="90"/>
      <c r="BM38" s="91"/>
      <c r="BN38" s="85" t="s">
        <v>119</v>
      </c>
      <c r="BO38" s="88">
        <v>3633.692</v>
      </c>
      <c r="BP38" s="86">
        <f t="shared" si="41"/>
        <v>0.04899999999997817</v>
      </c>
      <c r="BQ38" s="98">
        <f t="shared" si="42"/>
        <v>97.99999999995634</v>
      </c>
      <c r="BR38" s="88">
        <v>898.895599999999</v>
      </c>
      <c r="BS38" s="86">
        <f t="shared" si="43"/>
        <v>0.006399999999985084</v>
      </c>
      <c r="BT38" s="98">
        <f t="shared" si="44"/>
        <v>12.799999999970169</v>
      </c>
      <c r="BU38" s="99">
        <f t="shared" si="45"/>
        <v>0.13061224489771298</v>
      </c>
      <c r="BV38" s="100">
        <f t="shared" si="46"/>
        <v>0.9915778277463498</v>
      </c>
      <c r="BW38" s="101">
        <f t="shared" si="1"/>
        <v>98.83238335682633</v>
      </c>
      <c r="BX38" s="90"/>
      <c r="BY38" s="90"/>
      <c r="BZ38" s="90"/>
      <c r="CA38" s="85" t="s">
        <v>119</v>
      </c>
      <c r="CB38" s="92">
        <v>12503.913</v>
      </c>
      <c r="CC38" s="86">
        <f t="shared" si="47"/>
        <v>0.03499999999985448</v>
      </c>
      <c r="CD38" s="98">
        <f t="shared" si="48"/>
        <v>279.99999999883585</v>
      </c>
      <c r="CE38" s="88">
        <v>3552.1024</v>
      </c>
      <c r="CF38" s="86">
        <f t="shared" si="49"/>
        <v>0.028500000000349246</v>
      </c>
      <c r="CG38" s="98">
        <f t="shared" si="50"/>
        <v>228.00000000279397</v>
      </c>
      <c r="CH38" s="99">
        <f t="shared" si="51"/>
        <v>0.8142857142990783</v>
      </c>
      <c r="CI38" s="100">
        <f t="shared" si="52"/>
        <v>0.7754358600768505</v>
      </c>
      <c r="CJ38" s="101">
        <f t="shared" si="2"/>
        <v>361.0872470755816</v>
      </c>
      <c r="CK38" s="90"/>
      <c r="CL38" s="90"/>
      <c r="CM38" s="90"/>
      <c r="CN38" s="85" t="s">
        <v>119</v>
      </c>
      <c r="CO38" s="92">
        <v>16237.003</v>
      </c>
      <c r="CP38" s="86">
        <f t="shared" si="53"/>
        <v>0.25600000000122236</v>
      </c>
      <c r="CQ38" s="98">
        <f t="shared" si="54"/>
        <v>2048.000000009779</v>
      </c>
      <c r="CR38" s="92">
        <v>5999.1148</v>
      </c>
      <c r="CS38" s="86">
        <f t="shared" si="55"/>
        <v>0.11900000000059663</v>
      </c>
      <c r="CT38" s="98">
        <f t="shared" si="3"/>
        <v>952.000000004773</v>
      </c>
      <c r="CU38" s="99">
        <f t="shared" si="56"/>
        <v>0.464843750000111</v>
      </c>
      <c r="CV38" s="100">
        <f t="shared" si="57"/>
        <v>0.9068155910824164</v>
      </c>
      <c r="CW38" s="101">
        <f t="shared" si="4"/>
        <v>2258.4525675889545</v>
      </c>
      <c r="CX38" s="90"/>
      <c r="CY38" s="90"/>
      <c r="CZ38" s="90"/>
      <c r="DA38" s="85" t="s">
        <v>119</v>
      </c>
      <c r="DB38" s="92">
        <v>4769.665</v>
      </c>
      <c r="DC38" s="86">
        <f t="shared" si="58"/>
        <v>0.04899999999997817</v>
      </c>
      <c r="DD38" s="98">
        <f t="shared" si="59"/>
        <v>391.9999999998254</v>
      </c>
      <c r="DE38" s="88">
        <v>1771.4034</v>
      </c>
      <c r="DF38" s="86">
        <f t="shared" si="60"/>
        <v>0.01069999999981519</v>
      </c>
      <c r="DG38" s="98">
        <f t="shared" si="61"/>
        <v>85.59999999852153</v>
      </c>
      <c r="DH38" s="99">
        <f t="shared" si="62"/>
        <v>0.21836734693510115</v>
      </c>
      <c r="DI38" s="100">
        <f t="shared" si="63"/>
        <v>0.976977996024603</v>
      </c>
      <c r="DJ38" s="101">
        <f t="shared" si="64"/>
        <v>401.2372864024603</v>
      </c>
      <c r="DK38" s="90"/>
      <c r="DL38" s="90"/>
      <c r="DM38" s="90"/>
      <c r="DN38" s="85" t="s">
        <v>119</v>
      </c>
      <c r="DO38" s="92">
        <v>2827.712</v>
      </c>
      <c r="DP38" s="86">
        <f t="shared" si="65"/>
        <v>0.13000000000010914</v>
      </c>
      <c r="DQ38" s="98">
        <f t="shared" si="66"/>
        <v>1040.0000000008731</v>
      </c>
      <c r="DR38" s="92">
        <v>941.204</v>
      </c>
      <c r="DS38" s="86">
        <f t="shared" si="67"/>
        <v>0.08169999999995525</v>
      </c>
      <c r="DT38" s="98">
        <f t="shared" si="68"/>
        <v>653.599999999642</v>
      </c>
      <c r="DU38" s="99">
        <f t="shared" si="69"/>
        <v>0.6284615384606667</v>
      </c>
      <c r="DV38" s="100">
        <f t="shared" si="70"/>
        <v>0.8466784670200279</v>
      </c>
      <c r="DW38" s="103">
        <f t="shared" si="71"/>
        <v>1228.3293369456533</v>
      </c>
      <c r="DX38" s="90"/>
      <c r="DY38" s="90"/>
      <c r="DZ38" s="90"/>
      <c r="EA38" s="85" t="s">
        <v>119</v>
      </c>
      <c r="EB38" s="92">
        <v>17474.53</v>
      </c>
      <c r="EC38" s="86">
        <f t="shared" si="72"/>
        <v>0.13099999999758438</v>
      </c>
      <c r="ED38" s="98">
        <f t="shared" si="73"/>
        <v>1047.999999980675</v>
      </c>
      <c r="EE38" s="88">
        <v>10619.7053</v>
      </c>
      <c r="EF38" s="86">
        <f t="shared" si="74"/>
        <v>0.04110000000036962</v>
      </c>
      <c r="EG38" s="98">
        <f t="shared" si="75"/>
        <v>328.80000000295695</v>
      </c>
      <c r="EH38" s="99">
        <f t="shared" si="76"/>
        <v>0.313740458023874</v>
      </c>
      <c r="EI38" s="100">
        <f t="shared" si="77"/>
        <v>0.9541424085161355</v>
      </c>
      <c r="EJ38" s="103">
        <f t="shared" si="78"/>
        <v>1098.368535584227</v>
      </c>
      <c r="EK38" s="90"/>
      <c r="EL38" s="90"/>
      <c r="EM38" s="90"/>
      <c r="EN38" s="85" t="s">
        <v>119</v>
      </c>
      <c r="EO38" s="92">
        <v>5306.432</v>
      </c>
      <c r="EP38" s="86">
        <f t="shared" si="79"/>
        <v>0.0819999999994252</v>
      </c>
      <c r="EQ38" s="103">
        <f t="shared" si="125"/>
        <v>122.9999999991378</v>
      </c>
      <c r="ER38" s="92">
        <v>3882.2736</v>
      </c>
      <c r="ES38" s="86">
        <f t="shared" si="80"/>
        <v>0.028400000000146974</v>
      </c>
      <c r="ET38" s="104">
        <f t="shared" si="81"/>
        <v>42.60000000022046</v>
      </c>
      <c r="EU38" s="99">
        <f t="shared" si="82"/>
        <v>0.3463414634188543</v>
      </c>
      <c r="EV38" s="100">
        <f t="shared" si="83"/>
        <v>0.9449312586095538</v>
      </c>
      <c r="EW38" s="103">
        <f t="shared" si="84"/>
        <v>130.16819888055102</v>
      </c>
      <c r="EX38" s="90"/>
      <c r="EY38" s="90"/>
      <c r="EZ38" s="90"/>
      <c r="FA38" s="85" t="s">
        <v>119</v>
      </c>
      <c r="FB38" s="92">
        <v>11570.981</v>
      </c>
      <c r="FC38" s="86">
        <f t="shared" si="85"/>
        <v>0.18299999999908323</v>
      </c>
      <c r="FD38" s="105">
        <f t="shared" si="86"/>
        <v>731.9999999963329</v>
      </c>
      <c r="FE38" s="92">
        <v>4037.8379</v>
      </c>
      <c r="FF38" s="86">
        <f t="shared" si="87"/>
        <v>0.044399999999768625</v>
      </c>
      <c r="FG38" s="104">
        <f t="shared" si="88"/>
        <v>177.5999999990745</v>
      </c>
      <c r="FH38" s="99">
        <f t="shared" si="89"/>
        <v>0.24262295081962323</v>
      </c>
      <c r="FI38" s="100">
        <f t="shared" si="90"/>
        <v>0.971805873500471</v>
      </c>
      <c r="FJ38" s="104">
        <f t="shared" si="91"/>
        <v>3887.223494001884</v>
      </c>
      <c r="FK38" s="90"/>
      <c r="FL38" s="90"/>
      <c r="FM38" s="90"/>
      <c r="FN38" s="85" t="s">
        <v>119</v>
      </c>
      <c r="FO38" s="88">
        <v>7267.31</v>
      </c>
      <c r="FP38" s="86">
        <f t="shared" si="92"/>
        <v>0.13400000000001455</v>
      </c>
      <c r="FQ38" s="105">
        <f t="shared" si="93"/>
        <v>536.0000000000582</v>
      </c>
      <c r="FR38" s="92">
        <v>2991.6096</v>
      </c>
      <c r="FS38" s="86">
        <f t="shared" si="94"/>
        <v>0.029799999999795546</v>
      </c>
      <c r="FT38" s="105">
        <f t="shared" si="95"/>
        <v>119.19999999918218</v>
      </c>
      <c r="FU38" s="99">
        <f t="shared" si="96"/>
        <v>0.2223880596999426</v>
      </c>
      <c r="FV38" s="100">
        <f t="shared" si="97"/>
        <v>0.9761527669498452</v>
      </c>
      <c r="FW38" s="103">
        <f t="shared" si="98"/>
        <v>549.0943816866709</v>
      </c>
      <c r="FX38" s="90"/>
      <c r="FY38" s="90"/>
      <c r="FZ38" s="90"/>
      <c r="GA38" s="85" t="s">
        <v>119</v>
      </c>
      <c r="GB38" s="88">
        <v>294.83</v>
      </c>
      <c r="GC38" s="86">
        <f t="shared" si="99"/>
        <v>0.020999999999958163</v>
      </c>
      <c r="GD38" s="98">
        <f t="shared" si="100"/>
        <v>83.99999999983265</v>
      </c>
      <c r="GE38" s="88">
        <v>135.0684</v>
      </c>
      <c r="GF38" s="86">
        <f t="shared" si="101"/>
        <v>0.0011999999999829924</v>
      </c>
      <c r="GG38" s="98">
        <f t="shared" si="102"/>
        <v>4.79999999993197</v>
      </c>
      <c r="GH38" s="99">
        <f t="shared" si="103"/>
        <v>0.0571428571421611</v>
      </c>
      <c r="GI38" s="100">
        <f t="shared" si="104"/>
        <v>0.9983713344240162</v>
      </c>
      <c r="GJ38" s="103">
        <f t="shared" si="5"/>
        <v>84.13703108602795</v>
      </c>
      <c r="GK38" s="90"/>
      <c r="GL38" s="90"/>
      <c r="GM38" s="90"/>
      <c r="GN38" s="85" t="s">
        <v>119</v>
      </c>
      <c r="GO38" s="88">
        <v>8745.605</v>
      </c>
      <c r="GP38" s="86">
        <f t="shared" si="105"/>
        <v>0.08100000000013097</v>
      </c>
      <c r="GQ38" s="98">
        <f t="shared" si="106"/>
        <v>243.0000000003929</v>
      </c>
      <c r="GR38" s="88">
        <v>3374.9112</v>
      </c>
      <c r="GS38" s="86">
        <f t="shared" si="126"/>
        <v>0.019699999999829743</v>
      </c>
      <c r="GT38" s="98">
        <f t="shared" si="127"/>
        <v>59.09999999948923</v>
      </c>
      <c r="GU38" s="99">
        <f t="shared" si="107"/>
        <v>0.2432098765407147</v>
      </c>
      <c r="GV38" s="100">
        <f t="shared" si="108"/>
        <v>0.971675048466155</v>
      </c>
      <c r="GW38" s="101">
        <v>0</v>
      </c>
      <c r="GX38" s="90"/>
      <c r="GY38" s="90"/>
      <c r="GZ38" s="90"/>
      <c r="HA38" s="85" t="s">
        <v>119</v>
      </c>
      <c r="HB38" s="88">
        <v>5625.995</v>
      </c>
      <c r="HC38" s="86">
        <f t="shared" si="6"/>
        <v>0.08799999999973807</v>
      </c>
      <c r="HD38" s="98">
        <f t="shared" si="109"/>
        <v>703.9999999979045</v>
      </c>
      <c r="HE38" s="88">
        <v>2498.2469</v>
      </c>
      <c r="HF38" s="86">
        <f t="shared" si="110"/>
        <v>0.038399999999910506</v>
      </c>
      <c r="HG38" s="98">
        <f t="shared" si="111"/>
        <v>307.19999999928405</v>
      </c>
      <c r="HH38" s="99">
        <f t="shared" si="112"/>
        <v>0.43636363636391823</v>
      </c>
      <c r="HI38" s="100">
        <f t="shared" si="113"/>
        <v>0.9165393783695386</v>
      </c>
      <c r="HJ38" s="103">
        <f t="shared" si="7"/>
        <v>768.106659258081</v>
      </c>
      <c r="HK38" s="90"/>
      <c r="HL38" s="90"/>
      <c r="HM38" s="90"/>
      <c r="HN38" s="85" t="s">
        <v>119</v>
      </c>
      <c r="HO38" s="88">
        <v>9513.063</v>
      </c>
      <c r="HP38" s="86">
        <f t="shared" si="114"/>
        <v>0.19399999999950523</v>
      </c>
      <c r="HQ38" s="98">
        <f t="shared" si="115"/>
        <v>1551.9999999960419</v>
      </c>
      <c r="HR38" s="88">
        <v>4724.3811</v>
      </c>
      <c r="HS38" s="86">
        <f t="shared" si="116"/>
        <v>0.0764999999992142</v>
      </c>
      <c r="HT38" s="98">
        <f t="shared" si="117"/>
        <v>611.9999999937136</v>
      </c>
      <c r="HU38" s="99">
        <f t="shared" si="118"/>
        <v>0.39432989690417164</v>
      </c>
      <c r="HV38" s="100">
        <f t="shared" si="119"/>
        <v>0.9302844552342747</v>
      </c>
      <c r="HW38" s="103">
        <f t="shared" si="8"/>
        <v>1668.306926191946</v>
      </c>
      <c r="HX38" s="90"/>
      <c r="HY38" s="90"/>
      <c r="HZ38" s="90"/>
      <c r="IA38" s="85" t="s">
        <v>119</v>
      </c>
      <c r="IB38" s="93">
        <f t="shared" si="120"/>
        <v>19141.999999960262</v>
      </c>
      <c r="IC38" s="93">
        <f t="shared" si="121"/>
        <v>4764.899999984891</v>
      </c>
      <c r="ID38" s="106">
        <f t="shared" si="122"/>
        <v>0.24892383241013388</v>
      </c>
      <c r="IE38" s="100">
        <f t="shared" si="123"/>
        <v>0.9703877198657775</v>
      </c>
      <c r="IF38" s="101">
        <f t="shared" si="9"/>
        <v>19726.135861043203</v>
      </c>
      <c r="IG38" s="222">
        <v>1575</v>
      </c>
      <c r="IH38" s="223"/>
      <c r="II38" s="148"/>
      <c r="IJ38" s="2"/>
      <c r="IK38" s="2"/>
      <c r="IL38" s="2"/>
      <c r="IM38" s="2"/>
      <c r="IN38" s="2"/>
      <c r="IO38" s="2"/>
      <c r="IP38" s="2"/>
      <c r="IQ38" s="2"/>
      <c r="IR38" s="2"/>
      <c r="IS38" s="136"/>
    </row>
    <row r="39" spans="1:253" ht="15">
      <c r="A39" s="85" t="s">
        <v>120</v>
      </c>
      <c r="B39" s="88">
        <v>3165.592</v>
      </c>
      <c r="C39" s="86">
        <f t="shared" si="10"/>
        <v>0.028999999999996362</v>
      </c>
      <c r="D39" s="98">
        <f t="shared" si="11"/>
        <v>231.9999999999709</v>
      </c>
      <c r="E39" s="88">
        <v>1446.16100000001</v>
      </c>
      <c r="F39" s="102">
        <f t="shared" si="124"/>
        <v>0.003100000000131331</v>
      </c>
      <c r="G39" s="98">
        <f t="shared" si="12"/>
        <v>24.80000000105065</v>
      </c>
      <c r="H39" s="99">
        <f t="shared" si="13"/>
        <v>0.10689655172868</v>
      </c>
      <c r="I39" s="100">
        <f t="shared" si="14"/>
        <v>0.9943350669974274</v>
      </c>
      <c r="J39" s="101">
        <f t="shared" si="15"/>
        <v>233.32175209362413</v>
      </c>
      <c r="K39" s="90"/>
      <c r="L39" s="90"/>
      <c r="M39" s="90"/>
      <c r="N39" s="85" t="s">
        <v>120</v>
      </c>
      <c r="O39" s="88">
        <v>13729.601</v>
      </c>
      <c r="P39" s="86">
        <f t="shared" si="16"/>
        <v>0.14800000000104774</v>
      </c>
      <c r="Q39" s="98">
        <f t="shared" si="17"/>
        <v>2960.0000000209548</v>
      </c>
      <c r="R39" s="88">
        <v>4622.072</v>
      </c>
      <c r="S39" s="86">
        <f t="shared" si="18"/>
        <v>0.012400000000525324</v>
      </c>
      <c r="T39" s="98">
        <f t="shared" si="19"/>
        <v>248.00000001050648</v>
      </c>
      <c r="U39" s="99">
        <f t="shared" si="20"/>
        <v>0.08378378378674015</v>
      </c>
      <c r="V39" s="100">
        <f t="shared" si="21"/>
        <v>0.9965085100395201</v>
      </c>
      <c r="W39" s="101">
        <f t="shared" si="22"/>
        <v>2970.371020618344</v>
      </c>
      <c r="X39" s="90"/>
      <c r="Y39" s="90"/>
      <c r="Z39" s="90"/>
      <c r="AA39" s="85" t="s">
        <v>120</v>
      </c>
      <c r="AB39" s="88">
        <v>14103.49</v>
      </c>
      <c r="AC39" s="86">
        <f t="shared" si="23"/>
        <v>0.16200000000026193</v>
      </c>
      <c r="AD39" s="98">
        <f t="shared" si="24"/>
        <v>3240.0000000052387</v>
      </c>
      <c r="AE39" s="178">
        <v>5539.9042</v>
      </c>
      <c r="AF39" s="86">
        <f t="shared" si="25"/>
        <v>0.0227999999997337</v>
      </c>
      <c r="AG39" s="98">
        <f t="shared" si="26"/>
        <v>455.999999994674</v>
      </c>
      <c r="AH39" s="99">
        <f t="shared" si="27"/>
        <v>0.14074074073886936</v>
      </c>
      <c r="AI39" s="100">
        <f t="shared" si="28"/>
        <v>0.9902407678038065</v>
      </c>
      <c r="AJ39" s="101">
        <v>0</v>
      </c>
      <c r="AK39" s="90"/>
      <c r="AL39" s="90"/>
      <c r="AM39" s="90"/>
      <c r="AN39" s="85" t="s">
        <v>120</v>
      </c>
      <c r="AO39" s="92">
        <v>28985.619</v>
      </c>
      <c r="AP39" s="86">
        <f t="shared" si="29"/>
        <v>0.33399999999892316</v>
      </c>
      <c r="AQ39" s="98">
        <f t="shared" si="30"/>
        <v>2003.999999993539</v>
      </c>
      <c r="AR39" s="92">
        <v>11601.2128</v>
      </c>
      <c r="AS39" s="86">
        <f t="shared" si="31"/>
        <v>0.05199999999967986</v>
      </c>
      <c r="AT39" s="98">
        <f t="shared" si="32"/>
        <v>311.99999999807915</v>
      </c>
      <c r="AU39" s="99">
        <f t="shared" si="33"/>
        <v>0.15568862275403447</v>
      </c>
      <c r="AV39" s="100">
        <f t="shared" si="34"/>
        <v>0.9880964908864308</v>
      </c>
      <c r="AW39" s="101">
        <v>0</v>
      </c>
      <c r="AX39" s="90"/>
      <c r="AY39" s="90"/>
      <c r="AZ39" s="90"/>
      <c r="BA39" s="85" t="s">
        <v>120</v>
      </c>
      <c r="BB39" s="88">
        <v>5893.2794</v>
      </c>
      <c r="BC39" s="86">
        <f t="shared" si="35"/>
        <v>0.07639999999992142</v>
      </c>
      <c r="BD39" s="98">
        <f t="shared" si="36"/>
        <v>611.1999999993714</v>
      </c>
      <c r="BE39" s="88">
        <v>2091.4414</v>
      </c>
      <c r="BF39" s="86">
        <f t="shared" si="37"/>
        <v>0.013500000000021828</v>
      </c>
      <c r="BG39" s="98">
        <f t="shared" si="38"/>
        <v>108.00000000017462</v>
      </c>
      <c r="BH39" s="99">
        <f t="shared" si="39"/>
        <v>0.1767015706810957</v>
      </c>
      <c r="BI39" s="100">
        <f t="shared" si="40"/>
        <v>0.9847446066135436</v>
      </c>
      <c r="BJ39" s="101">
        <f t="shared" si="0"/>
        <v>620.6685427821111</v>
      </c>
      <c r="BK39" s="90"/>
      <c r="BL39" s="90"/>
      <c r="BM39" s="91"/>
      <c r="BN39" s="85" t="s">
        <v>120</v>
      </c>
      <c r="BO39" s="88">
        <v>3633.734</v>
      </c>
      <c r="BP39" s="86">
        <f t="shared" si="41"/>
        <v>0.041999999999916326</v>
      </c>
      <c r="BQ39" s="98">
        <f t="shared" si="42"/>
        <v>83.99999999983265</v>
      </c>
      <c r="BR39" s="88">
        <v>898.902599999999</v>
      </c>
      <c r="BS39" s="86">
        <f t="shared" si="43"/>
        <v>0.006999999999948159</v>
      </c>
      <c r="BT39" s="98">
        <f t="shared" si="44"/>
        <v>13.999999999896318</v>
      </c>
      <c r="BU39" s="99">
        <f t="shared" si="45"/>
        <v>0.16666666666576438</v>
      </c>
      <c r="BV39" s="100">
        <f t="shared" si="46"/>
        <v>0.9863939238322881</v>
      </c>
      <c r="BW39" s="101">
        <f t="shared" si="1"/>
        <v>85.15867542399296</v>
      </c>
      <c r="BX39" s="90"/>
      <c r="BY39" s="90"/>
      <c r="BZ39" s="90"/>
      <c r="CA39" s="85" t="s">
        <v>120</v>
      </c>
      <c r="CB39" s="92">
        <v>12503.947</v>
      </c>
      <c r="CC39" s="86">
        <f t="shared" si="47"/>
        <v>0.033999999999650754</v>
      </c>
      <c r="CD39" s="98">
        <f t="shared" si="48"/>
        <v>271.99999999720603</v>
      </c>
      <c r="CE39" s="88">
        <v>3552.1256</v>
      </c>
      <c r="CF39" s="86">
        <f t="shared" si="49"/>
        <v>0.023199999999633292</v>
      </c>
      <c r="CG39" s="98">
        <f t="shared" si="50"/>
        <v>185.59999999706633</v>
      </c>
      <c r="CH39" s="99">
        <f t="shared" si="51"/>
        <v>0.6823529411726942</v>
      </c>
      <c r="CI39" s="100">
        <f t="shared" si="52"/>
        <v>0.826021690415379</v>
      </c>
      <c r="CJ39" s="101">
        <f t="shared" si="2"/>
        <v>329.28917382354234</v>
      </c>
      <c r="CK39" s="90"/>
      <c r="CL39" s="90"/>
      <c r="CM39" s="90"/>
      <c r="CN39" s="85" t="s">
        <v>120</v>
      </c>
      <c r="CO39" s="92">
        <v>16237.249</v>
      </c>
      <c r="CP39" s="86">
        <f>CO39-CO38</f>
        <v>0.2459999999991851</v>
      </c>
      <c r="CQ39" s="98">
        <f t="shared" si="54"/>
        <v>1967.9999999934807</v>
      </c>
      <c r="CR39" s="92">
        <v>5999.2349</v>
      </c>
      <c r="CS39" s="86">
        <f t="shared" si="55"/>
        <v>0.12010000000009313</v>
      </c>
      <c r="CT39" s="98">
        <f t="shared" si="3"/>
        <v>960.8000000007451</v>
      </c>
      <c r="CU39" s="99">
        <f t="shared" si="56"/>
        <v>0.488211382115817</v>
      </c>
      <c r="CV39" s="100">
        <f t="shared" si="57"/>
        <v>0.8986244560766504</v>
      </c>
      <c r="CW39" s="101">
        <f t="shared" si="4"/>
        <v>2190.013844699565</v>
      </c>
      <c r="CX39" s="90"/>
      <c r="CY39" s="90"/>
      <c r="CZ39" s="90"/>
      <c r="DA39" s="85" t="s">
        <v>120</v>
      </c>
      <c r="DB39" s="92">
        <v>4769.713</v>
      </c>
      <c r="DC39" s="86">
        <f t="shared" si="58"/>
        <v>0.047999999999774445</v>
      </c>
      <c r="DD39" s="98">
        <f t="shared" si="59"/>
        <v>383.99999999819556</v>
      </c>
      <c r="DE39" s="88">
        <v>1771.4152</v>
      </c>
      <c r="DF39" s="86">
        <f t="shared" si="60"/>
        <v>0.011799999999993815</v>
      </c>
      <c r="DG39" s="98">
        <f t="shared" si="61"/>
        <v>94.39999999995052</v>
      </c>
      <c r="DH39" s="99">
        <f t="shared" si="62"/>
        <v>0.24583333333435967</v>
      </c>
      <c r="DI39" s="100">
        <f t="shared" si="63"/>
        <v>0.9710870719664606</v>
      </c>
      <c r="DJ39" s="101">
        <f t="shared" si="64"/>
        <v>395.4331296168858</v>
      </c>
      <c r="DK39" s="90"/>
      <c r="DL39" s="90"/>
      <c r="DM39" s="90"/>
      <c r="DN39" s="85" t="s">
        <v>120</v>
      </c>
      <c r="DO39" s="92">
        <v>2827.845</v>
      </c>
      <c r="DP39" s="86">
        <f t="shared" si="65"/>
        <v>0.13299999999981083</v>
      </c>
      <c r="DQ39" s="98">
        <f t="shared" si="66"/>
        <v>1063.9999999984866</v>
      </c>
      <c r="DR39" s="92">
        <v>941.2734</v>
      </c>
      <c r="DS39" s="86">
        <f t="shared" si="67"/>
        <v>0.06940000000008695</v>
      </c>
      <c r="DT39" s="98">
        <f t="shared" si="68"/>
        <v>555.2000000006956</v>
      </c>
      <c r="DU39" s="99">
        <f t="shared" si="69"/>
        <v>0.5218045112795914</v>
      </c>
      <c r="DV39" s="100">
        <f t="shared" si="70"/>
        <v>0.8865610736798796</v>
      </c>
      <c r="DW39" s="103">
        <f t="shared" si="71"/>
        <v>1200.1429248208533</v>
      </c>
      <c r="DX39" s="90"/>
      <c r="DY39" s="90"/>
      <c r="DZ39" s="90"/>
      <c r="EA39" s="85" t="s">
        <v>120</v>
      </c>
      <c r="EB39" s="92">
        <v>17474.677</v>
      </c>
      <c r="EC39" s="86">
        <f t="shared" si="72"/>
        <v>0.147000000000844</v>
      </c>
      <c r="ED39" s="98">
        <f t="shared" si="73"/>
        <v>1176.000000006752</v>
      </c>
      <c r="EE39" s="88">
        <v>10619.7489</v>
      </c>
      <c r="EF39" s="86">
        <f t="shared" si="74"/>
        <v>0.043600000000878936</v>
      </c>
      <c r="EG39" s="98">
        <f t="shared" si="75"/>
        <v>348.8000000070315</v>
      </c>
      <c r="EH39" s="99">
        <f t="shared" si="76"/>
        <v>0.29659863946005854</v>
      </c>
      <c r="EI39" s="100">
        <f t="shared" si="77"/>
        <v>0.9587191220491657</v>
      </c>
      <c r="EJ39" s="103">
        <f t="shared" si="78"/>
        <v>1226.6366373220662</v>
      </c>
      <c r="EK39" s="90"/>
      <c r="EL39" s="90"/>
      <c r="EM39" s="90"/>
      <c r="EN39" s="85" t="s">
        <v>120</v>
      </c>
      <c r="EO39" s="92">
        <v>5306.51</v>
      </c>
      <c r="EP39" s="86">
        <f t="shared" si="79"/>
        <v>0.07800000000042928</v>
      </c>
      <c r="EQ39" s="103">
        <f t="shared" si="125"/>
        <v>117.00000000064392</v>
      </c>
      <c r="ER39" s="92">
        <v>3882.3027</v>
      </c>
      <c r="ES39" s="86">
        <f t="shared" si="80"/>
        <v>0.029100000000198634</v>
      </c>
      <c r="ET39" s="104">
        <f t="shared" si="81"/>
        <v>43.65000000029795</v>
      </c>
      <c r="EU39" s="99">
        <f t="shared" si="82"/>
        <v>0.3730769230774164</v>
      </c>
      <c r="EV39" s="100">
        <f t="shared" si="83"/>
        <v>0.9369202077260476</v>
      </c>
      <c r="EW39" s="103">
        <f t="shared" si="84"/>
        <v>124.87722971053086</v>
      </c>
      <c r="EX39" s="90"/>
      <c r="EY39" s="90"/>
      <c r="EZ39" s="90"/>
      <c r="FA39" s="85" t="s">
        <v>120</v>
      </c>
      <c r="FB39" s="92">
        <v>11571.16</v>
      </c>
      <c r="FC39" s="86">
        <f t="shared" si="85"/>
        <v>0.1790000000000873</v>
      </c>
      <c r="FD39" s="105">
        <f t="shared" si="86"/>
        <v>716.0000000003492</v>
      </c>
      <c r="FE39" s="92">
        <v>4037.881</v>
      </c>
      <c r="FF39" s="86">
        <f t="shared" si="87"/>
        <v>0.04309999999986758</v>
      </c>
      <c r="FG39" s="104">
        <f t="shared" si="88"/>
        <v>172.3999999994703</v>
      </c>
      <c r="FH39" s="99">
        <f t="shared" si="89"/>
        <v>0.2407821229041707</v>
      </c>
      <c r="FI39" s="100">
        <f t="shared" si="90"/>
        <v>0.9722144814378113</v>
      </c>
      <c r="FJ39" s="104">
        <f t="shared" si="91"/>
        <v>3888.857925751245</v>
      </c>
      <c r="FK39" s="90"/>
      <c r="FL39" s="90"/>
      <c r="FM39" s="90"/>
      <c r="FN39" s="85" t="s">
        <v>120</v>
      </c>
      <c r="FO39" s="88">
        <v>7267.441</v>
      </c>
      <c r="FP39" s="86">
        <f t="shared" si="92"/>
        <v>0.13099999999940337</v>
      </c>
      <c r="FQ39" s="105">
        <f t="shared" si="93"/>
        <v>523.9999999976135</v>
      </c>
      <c r="FR39" s="92">
        <v>2991.639</v>
      </c>
      <c r="FS39" s="86">
        <f t="shared" si="94"/>
        <v>0.0294000000003507</v>
      </c>
      <c r="FT39" s="105">
        <f t="shared" si="95"/>
        <v>117.6000000014028</v>
      </c>
      <c r="FU39" s="99">
        <f t="shared" si="96"/>
        <v>0.22442748091972978</v>
      </c>
      <c r="FV39" s="100">
        <f t="shared" si="97"/>
        <v>0.975729245056683</v>
      </c>
      <c r="FW39" s="103">
        <f t="shared" si="98"/>
        <v>537.0342260953475</v>
      </c>
      <c r="FX39" s="90"/>
      <c r="FY39" s="90"/>
      <c r="FZ39" s="90"/>
      <c r="GA39" s="85" t="s">
        <v>120</v>
      </c>
      <c r="GB39" s="88">
        <v>294.851</v>
      </c>
      <c r="GC39" s="86">
        <f t="shared" si="99"/>
        <v>0.021000000000015007</v>
      </c>
      <c r="GD39" s="98">
        <f t="shared" si="100"/>
        <v>84.00000000006003</v>
      </c>
      <c r="GE39" s="88">
        <v>135.0699</v>
      </c>
      <c r="GF39" s="86">
        <f t="shared" si="101"/>
        <v>0.0014999999999929514</v>
      </c>
      <c r="GG39" s="98">
        <f t="shared" si="102"/>
        <v>5.999999999971806</v>
      </c>
      <c r="GH39" s="99">
        <f t="shared" si="103"/>
        <v>0.07142857142818473</v>
      </c>
      <c r="GI39" s="100">
        <f t="shared" si="104"/>
        <v>0.9974586998307625</v>
      </c>
      <c r="GJ39" s="103">
        <f t="shared" si="5"/>
        <v>84.21401308576705</v>
      </c>
      <c r="GK39" s="90"/>
      <c r="GL39" s="90"/>
      <c r="GM39" s="90"/>
      <c r="GN39" s="85" t="s">
        <v>120</v>
      </c>
      <c r="GO39" s="88">
        <v>8745.687</v>
      </c>
      <c r="GP39" s="86">
        <f t="shared" si="105"/>
        <v>0.0820000000003347</v>
      </c>
      <c r="GQ39" s="98">
        <f t="shared" si="106"/>
        <v>246.00000000100408</v>
      </c>
      <c r="GR39" s="88">
        <v>3374.9283</v>
      </c>
      <c r="GS39" s="86">
        <f t="shared" si="126"/>
        <v>0.01710000000002765</v>
      </c>
      <c r="GT39" s="98">
        <f t="shared" si="127"/>
        <v>51.300000000082946</v>
      </c>
      <c r="GU39" s="99">
        <f t="shared" si="107"/>
        <v>0.20853658536533967</v>
      </c>
      <c r="GV39" s="100">
        <f t="shared" si="108"/>
        <v>0.9789406730422614</v>
      </c>
      <c r="GW39" s="101">
        <v>0</v>
      </c>
      <c r="GX39" s="90"/>
      <c r="GY39" s="90"/>
      <c r="GZ39" s="90"/>
      <c r="HA39" s="85" t="s">
        <v>120</v>
      </c>
      <c r="HB39" s="88">
        <v>5626.107</v>
      </c>
      <c r="HC39" s="86">
        <f t="shared" si="6"/>
        <v>0.11200000000008004</v>
      </c>
      <c r="HD39" s="98">
        <f t="shared" si="109"/>
        <v>896.0000000006403</v>
      </c>
      <c r="HE39" s="88">
        <v>2498.2882</v>
      </c>
      <c r="HF39" s="86">
        <f t="shared" si="110"/>
        <v>0.04129999999986467</v>
      </c>
      <c r="HG39" s="98">
        <f t="shared" si="111"/>
        <v>330.39999999891734</v>
      </c>
      <c r="HH39" s="99">
        <f t="shared" si="112"/>
        <v>0.36874999999852814</v>
      </c>
      <c r="HI39" s="100">
        <f t="shared" si="113"/>
        <v>0.9382429600790914</v>
      </c>
      <c r="HJ39" s="103">
        <f t="shared" si="7"/>
        <v>954.9765232718718</v>
      </c>
      <c r="HK39" s="90"/>
      <c r="HL39" s="90"/>
      <c r="HM39" s="90"/>
      <c r="HN39" s="85" t="s">
        <v>120</v>
      </c>
      <c r="HO39" s="88">
        <v>9513.265</v>
      </c>
      <c r="HP39" s="86">
        <f t="shared" si="114"/>
        <v>0.20199999999931606</v>
      </c>
      <c r="HQ39" s="98">
        <f t="shared" si="115"/>
        <v>1615.9999999945285</v>
      </c>
      <c r="HR39" s="88">
        <v>4724.4764</v>
      </c>
      <c r="HS39" s="86">
        <f t="shared" si="116"/>
        <v>0.09529999999995198</v>
      </c>
      <c r="HT39" s="98">
        <f t="shared" si="117"/>
        <v>762.3999999996158</v>
      </c>
      <c r="HU39" s="99">
        <f t="shared" si="118"/>
        <v>0.47178217821918145</v>
      </c>
      <c r="HV39" s="100">
        <f t="shared" si="119"/>
        <v>0.904402254940402</v>
      </c>
      <c r="HW39" s="103">
        <f t="shared" si="8"/>
        <v>1786.8155360813635</v>
      </c>
      <c r="HX39" s="90"/>
      <c r="HY39" s="90"/>
      <c r="HZ39" s="90"/>
      <c r="IA39" s="85" t="s">
        <v>120</v>
      </c>
      <c r="IB39" s="93">
        <f t="shared" si="120"/>
        <v>18194.20000000787</v>
      </c>
      <c r="IC39" s="93">
        <f t="shared" si="121"/>
        <v>4791.350000009629</v>
      </c>
      <c r="ID39" s="106">
        <f t="shared" si="122"/>
        <v>0.2633449121152651</v>
      </c>
      <c r="IE39" s="100">
        <f t="shared" si="123"/>
        <v>0.9670300124078168</v>
      </c>
      <c r="IF39" s="101">
        <f t="shared" si="9"/>
        <v>18814.51430313519</v>
      </c>
      <c r="IG39" s="222">
        <v>1575</v>
      </c>
      <c r="IH39" s="223"/>
      <c r="II39" s="148"/>
      <c r="IJ39" s="2"/>
      <c r="IK39" s="2"/>
      <c r="IL39" s="2"/>
      <c r="IM39" s="2"/>
      <c r="IN39" s="2"/>
      <c r="IO39" s="2"/>
      <c r="IP39" s="2"/>
      <c r="IQ39" s="2"/>
      <c r="IR39" s="2"/>
      <c r="IS39" s="136"/>
    </row>
    <row r="40" spans="1:253" ht="15">
      <c r="A40" s="85" t="s">
        <v>121</v>
      </c>
      <c r="B40" s="88">
        <v>3165.624</v>
      </c>
      <c r="C40" s="86">
        <f t="shared" si="10"/>
        <v>0.03199999999969805</v>
      </c>
      <c r="D40" s="98">
        <f t="shared" si="11"/>
        <v>255.99999999758438</v>
      </c>
      <c r="E40" s="88">
        <v>1446.16390000001</v>
      </c>
      <c r="F40" s="102">
        <f t="shared" si="124"/>
        <v>0.0028999999999541615</v>
      </c>
      <c r="G40" s="98">
        <f t="shared" si="12"/>
        <v>23.19999999963329</v>
      </c>
      <c r="H40" s="99">
        <f t="shared" si="13"/>
        <v>0.09062499999942268</v>
      </c>
      <c r="I40" s="100">
        <f t="shared" si="14"/>
        <v>0.9959186771457734</v>
      </c>
      <c r="J40" s="101">
        <f t="shared" si="15"/>
        <v>257.04910036556475</v>
      </c>
      <c r="K40" s="90"/>
      <c r="L40" s="90"/>
      <c r="M40" s="90"/>
      <c r="N40" s="85" t="s">
        <v>121</v>
      </c>
      <c r="O40" s="88">
        <v>13729.749</v>
      </c>
      <c r="P40" s="86">
        <f t="shared" si="16"/>
        <v>0.14799999999922875</v>
      </c>
      <c r="Q40" s="98">
        <f t="shared" si="17"/>
        <v>2959.999999984575</v>
      </c>
      <c r="R40" s="88">
        <v>4622.0847</v>
      </c>
      <c r="S40" s="86">
        <f t="shared" si="18"/>
        <v>0.012700000000222644</v>
      </c>
      <c r="T40" s="98">
        <f t="shared" si="19"/>
        <v>254.0000000044529</v>
      </c>
      <c r="U40" s="99">
        <f t="shared" si="20"/>
        <v>0.08581081081276234</v>
      </c>
      <c r="V40" s="100">
        <f t="shared" si="21"/>
        <v>0.9963384613031289</v>
      </c>
      <c r="W40" s="101">
        <f t="shared" si="22"/>
        <v>2970.877984689197</v>
      </c>
      <c r="X40" s="90"/>
      <c r="Y40" s="90"/>
      <c r="Z40" s="90"/>
      <c r="AA40" s="85" t="s">
        <v>121</v>
      </c>
      <c r="AB40" s="88">
        <v>14103.648</v>
      </c>
      <c r="AC40" s="86">
        <f t="shared" si="23"/>
        <v>0.15799999999944703</v>
      </c>
      <c r="AD40" s="98">
        <f t="shared" si="24"/>
        <v>3159.9999999889405</v>
      </c>
      <c r="AE40" s="178">
        <v>5539.9271</v>
      </c>
      <c r="AF40" s="86">
        <f t="shared" si="25"/>
        <v>0.02289999999993597</v>
      </c>
      <c r="AG40" s="98">
        <f t="shared" si="26"/>
        <v>457.99999999871943</v>
      </c>
      <c r="AH40" s="99">
        <f t="shared" si="27"/>
        <v>0.1449367088608615</v>
      </c>
      <c r="AI40" s="100">
        <f t="shared" si="28"/>
        <v>0.9896593104052657</v>
      </c>
      <c r="AJ40" s="101">
        <v>0</v>
      </c>
      <c r="AK40" s="90"/>
      <c r="AL40" s="90"/>
      <c r="AM40" s="90"/>
      <c r="AN40" s="85" t="s">
        <v>121</v>
      </c>
      <c r="AO40" s="92">
        <v>28985.948</v>
      </c>
      <c r="AP40" s="86">
        <f t="shared" si="29"/>
        <v>0.3290000000015425</v>
      </c>
      <c r="AQ40" s="98">
        <f t="shared" si="30"/>
        <v>1974.000000009255</v>
      </c>
      <c r="AR40" s="92">
        <v>11601.2639</v>
      </c>
      <c r="AS40" s="86">
        <f t="shared" si="31"/>
        <v>0.0511000000005879</v>
      </c>
      <c r="AT40" s="98">
        <f t="shared" si="32"/>
        <v>306.6000000035274</v>
      </c>
      <c r="AU40" s="99">
        <f t="shared" si="33"/>
        <v>0.15531914893722892</v>
      </c>
      <c r="AV40" s="100">
        <f t="shared" si="34"/>
        <v>0.9881519227562394</v>
      </c>
      <c r="AW40" s="101">
        <v>0</v>
      </c>
      <c r="AX40" s="90"/>
      <c r="AY40" s="90"/>
      <c r="AZ40" s="90"/>
      <c r="BA40" s="85" t="s">
        <v>121</v>
      </c>
      <c r="BB40" s="88">
        <v>5893.353</v>
      </c>
      <c r="BC40" s="86">
        <f t="shared" si="35"/>
        <v>0.07359999999971478</v>
      </c>
      <c r="BD40" s="98">
        <f t="shared" si="36"/>
        <v>588.7999999977183</v>
      </c>
      <c r="BE40" s="88">
        <v>2091.4548</v>
      </c>
      <c r="BF40" s="86">
        <f t="shared" si="37"/>
        <v>0.013399999999819556</v>
      </c>
      <c r="BG40" s="98">
        <f t="shared" si="38"/>
        <v>107.19999999855645</v>
      </c>
      <c r="BH40" s="99">
        <f t="shared" si="39"/>
        <v>0.18206521738955822</v>
      </c>
      <c r="BI40" s="100">
        <f t="shared" si="40"/>
        <v>0.9838271068805579</v>
      </c>
      <c r="BJ40" s="101">
        <f t="shared" si="0"/>
        <v>598.4791391493972</v>
      </c>
      <c r="BK40" s="90"/>
      <c r="BL40" s="90"/>
      <c r="BM40" s="91"/>
      <c r="BN40" s="85" t="s">
        <v>121</v>
      </c>
      <c r="BO40" s="88">
        <v>3633.779</v>
      </c>
      <c r="BP40" s="86">
        <f t="shared" si="41"/>
        <v>0.04500000000007276</v>
      </c>
      <c r="BQ40" s="98">
        <f t="shared" si="42"/>
        <v>90.00000000014552</v>
      </c>
      <c r="BR40" s="88">
        <v>898.910799999999</v>
      </c>
      <c r="BS40" s="86">
        <f t="shared" si="43"/>
        <v>0.008199999999987995</v>
      </c>
      <c r="BT40" s="98">
        <f t="shared" si="44"/>
        <v>16.39999999997599</v>
      </c>
      <c r="BU40" s="99">
        <f t="shared" si="45"/>
        <v>0.18222222222166082</v>
      </c>
      <c r="BV40" s="100">
        <f t="shared" si="46"/>
        <v>0.9837998757581808</v>
      </c>
      <c r="BW40" s="101">
        <f t="shared" si="1"/>
        <v>91.48202009152075</v>
      </c>
      <c r="BX40" s="90"/>
      <c r="BY40" s="90"/>
      <c r="BZ40" s="90"/>
      <c r="CA40" s="85" t="s">
        <v>121</v>
      </c>
      <c r="CB40" s="92">
        <v>12503.981</v>
      </c>
      <c r="CC40" s="86">
        <f t="shared" si="47"/>
        <v>0.033999999999650754</v>
      </c>
      <c r="CD40" s="98">
        <f t="shared" si="48"/>
        <v>271.99999999720603</v>
      </c>
      <c r="CE40" s="88">
        <v>3552.1498</v>
      </c>
      <c r="CF40" s="86">
        <f t="shared" si="49"/>
        <v>0.024200000000291766</v>
      </c>
      <c r="CG40" s="98">
        <f t="shared" si="50"/>
        <v>193.60000000233413</v>
      </c>
      <c r="CH40" s="99">
        <f t="shared" si="51"/>
        <v>0.7117647058982455</v>
      </c>
      <c r="CI40" s="100">
        <f t="shared" si="52"/>
        <v>0.8147037620918459</v>
      </c>
      <c r="CJ40" s="101">
        <f t="shared" si="2"/>
        <v>333.8636847567939</v>
      </c>
      <c r="CK40" s="90"/>
      <c r="CL40" s="90"/>
      <c r="CM40" s="90"/>
      <c r="CN40" s="85" t="s">
        <v>121</v>
      </c>
      <c r="CO40" s="92">
        <v>16237.487</v>
      </c>
      <c r="CP40" s="86">
        <f t="shared" si="53"/>
        <v>0.23799999999937427</v>
      </c>
      <c r="CQ40" s="98">
        <f t="shared" si="54"/>
        <v>1903.9999999949941</v>
      </c>
      <c r="CR40" s="92">
        <v>5999.3538</v>
      </c>
      <c r="CS40" s="86">
        <f t="shared" si="55"/>
        <v>0.11889999999948486</v>
      </c>
      <c r="CT40" s="98">
        <f t="shared" si="3"/>
        <v>951.1999999958789</v>
      </c>
      <c r="CU40" s="99">
        <f t="shared" si="56"/>
        <v>0.4995798319319221</v>
      </c>
      <c r="CV40" s="100">
        <f t="shared" si="57"/>
        <v>0.8945774896121125</v>
      </c>
      <c r="CW40" s="101">
        <f t="shared" si="4"/>
        <v>2128.3790639764097</v>
      </c>
      <c r="CX40" s="90"/>
      <c r="CY40" s="90"/>
      <c r="CZ40" s="90"/>
      <c r="DA40" s="85" t="s">
        <v>121</v>
      </c>
      <c r="DB40" s="92">
        <v>4769.758</v>
      </c>
      <c r="DC40" s="86">
        <f t="shared" si="58"/>
        <v>0.04500000000007276</v>
      </c>
      <c r="DD40" s="98">
        <f t="shared" si="59"/>
        <v>360.0000000005821</v>
      </c>
      <c r="DE40" s="88">
        <v>1771.4274</v>
      </c>
      <c r="DF40" s="86">
        <f t="shared" si="60"/>
        <v>0.012200000000120781</v>
      </c>
      <c r="DG40" s="98">
        <f t="shared" si="61"/>
        <v>97.60000000096625</v>
      </c>
      <c r="DH40" s="99">
        <f t="shared" si="62"/>
        <v>0.2711111111133568</v>
      </c>
      <c r="DI40" s="100">
        <f t="shared" si="63"/>
        <v>0.9651586913303972</v>
      </c>
      <c r="DJ40" s="101">
        <f t="shared" si="64"/>
        <v>372.9956568119898</v>
      </c>
      <c r="DK40" s="90"/>
      <c r="DL40" s="90"/>
      <c r="DM40" s="90"/>
      <c r="DN40" s="85" t="s">
        <v>121</v>
      </c>
      <c r="DO40" s="92">
        <v>2827.981</v>
      </c>
      <c r="DP40" s="86">
        <f t="shared" si="65"/>
        <v>0.136000000000422</v>
      </c>
      <c r="DQ40" s="98">
        <f>DP40*8000</f>
        <v>1088.000000003376</v>
      </c>
      <c r="DR40" s="92">
        <v>941.3432</v>
      </c>
      <c r="DS40" s="86">
        <f t="shared" si="67"/>
        <v>0.06979999999998654</v>
      </c>
      <c r="DT40" s="98">
        <f t="shared" si="68"/>
        <v>558.3999999998923</v>
      </c>
      <c r="DU40" s="99">
        <f t="shared" si="69"/>
        <v>0.5132352941159555</v>
      </c>
      <c r="DV40" s="100">
        <f t="shared" si="70"/>
        <v>0.8896675795346436</v>
      </c>
      <c r="DW40" s="103">
        <f t="shared" si="71"/>
        <v>1222.9286814885104</v>
      </c>
      <c r="DX40" s="90"/>
      <c r="DY40" s="90"/>
      <c r="DZ40" s="90"/>
      <c r="EA40" s="85" t="s">
        <v>121</v>
      </c>
      <c r="EB40" s="92">
        <v>17474.832</v>
      </c>
      <c r="EC40" s="86">
        <f t="shared" si="72"/>
        <v>0.15499999999883585</v>
      </c>
      <c r="ED40" s="98">
        <f t="shared" si="73"/>
        <v>1239.9999999906868</v>
      </c>
      <c r="EE40" s="88">
        <v>10619.7792</v>
      </c>
      <c r="EF40" s="86">
        <f t="shared" si="74"/>
        <v>0.030300000000352156</v>
      </c>
      <c r="EG40" s="98">
        <f t="shared" si="75"/>
        <v>242.40000000281725</v>
      </c>
      <c r="EH40" s="99">
        <f t="shared" si="76"/>
        <v>0.19548387097148212</v>
      </c>
      <c r="EI40" s="100">
        <f t="shared" si="77"/>
        <v>0.9814237676252949</v>
      </c>
      <c r="EJ40" s="103">
        <f t="shared" si="78"/>
        <v>1263.4705220060612</v>
      </c>
      <c r="EK40" s="90"/>
      <c r="EL40" s="90"/>
      <c r="EM40" s="90"/>
      <c r="EN40" s="85" t="s">
        <v>121</v>
      </c>
      <c r="EO40" s="92">
        <v>5306.58</v>
      </c>
      <c r="EP40" s="86">
        <f t="shared" si="79"/>
        <v>0.06999999999970896</v>
      </c>
      <c r="EQ40" s="103">
        <f t="shared" si="125"/>
        <v>104.99999999956344</v>
      </c>
      <c r="ER40" s="92">
        <v>3882.3415</v>
      </c>
      <c r="ES40" s="86">
        <f t="shared" si="80"/>
        <v>0.0387999999998101</v>
      </c>
      <c r="ET40" s="104">
        <f t="shared" si="81"/>
        <v>58.199999999715146</v>
      </c>
      <c r="EU40" s="99">
        <f t="shared" si="82"/>
        <v>0.5542857142853059</v>
      </c>
      <c r="EV40" s="100">
        <f t="shared" si="83"/>
        <v>0.8746283619026639</v>
      </c>
      <c r="EW40" s="103">
        <f t="shared" si="84"/>
        <v>120.05098916658358</v>
      </c>
      <c r="EX40" s="90"/>
      <c r="EY40" s="90"/>
      <c r="EZ40" s="90"/>
      <c r="FA40" s="85" t="s">
        <v>121</v>
      </c>
      <c r="FB40" s="92">
        <v>11571.329</v>
      </c>
      <c r="FC40" s="86">
        <f t="shared" si="85"/>
        <v>0.16899999999986903</v>
      </c>
      <c r="FD40" s="105">
        <f t="shared" si="86"/>
        <v>675.9999999994761</v>
      </c>
      <c r="FE40" s="92">
        <v>4037.9238</v>
      </c>
      <c r="FF40" s="86">
        <f t="shared" si="87"/>
        <v>0.04280000000017026</v>
      </c>
      <c r="FG40" s="104">
        <f t="shared" si="88"/>
        <v>171.20000000068103</v>
      </c>
      <c r="FH40" s="99">
        <f t="shared" si="89"/>
        <v>0.2532544378710262</v>
      </c>
      <c r="FI40" s="100">
        <f t="shared" si="90"/>
        <v>0.9693956414174878</v>
      </c>
      <c r="FJ40" s="104">
        <f t="shared" si="91"/>
        <v>3877.5825656699512</v>
      </c>
      <c r="FK40" s="90"/>
      <c r="FL40" s="90"/>
      <c r="FM40" s="90"/>
      <c r="FN40" s="85" t="s">
        <v>121</v>
      </c>
      <c r="FO40" s="88">
        <v>7267.564</v>
      </c>
      <c r="FP40" s="86">
        <f t="shared" si="92"/>
        <v>0.12300000000050204</v>
      </c>
      <c r="FQ40" s="105">
        <f t="shared" si="93"/>
        <v>492.00000000200816</v>
      </c>
      <c r="FR40" s="92">
        <v>2991.6636</v>
      </c>
      <c r="FS40" s="86">
        <f t="shared" si="94"/>
        <v>0.02459999999973661</v>
      </c>
      <c r="FT40" s="105">
        <f t="shared" si="95"/>
        <v>98.39999999894644</v>
      </c>
      <c r="FU40" s="99">
        <f t="shared" si="96"/>
        <v>0.1999999999970423</v>
      </c>
      <c r="FV40" s="100">
        <f t="shared" si="97"/>
        <v>0.9805806756914779</v>
      </c>
      <c r="FW40" s="103">
        <f t="shared" si="98"/>
        <v>501.74352013929257</v>
      </c>
      <c r="FX40" s="90"/>
      <c r="FY40" s="90"/>
      <c r="FZ40" s="90"/>
      <c r="GA40" s="85" t="s">
        <v>121</v>
      </c>
      <c r="GB40" s="88">
        <v>294.872</v>
      </c>
      <c r="GC40" s="86">
        <f t="shared" si="99"/>
        <v>0.021000000000015007</v>
      </c>
      <c r="GD40" s="98">
        <f t="shared" si="100"/>
        <v>84.00000000006003</v>
      </c>
      <c r="GE40" s="88">
        <v>135.0716</v>
      </c>
      <c r="GF40" s="86">
        <f t="shared" si="101"/>
        <v>0.0016999999999995907</v>
      </c>
      <c r="GG40" s="98">
        <f t="shared" si="102"/>
        <v>6.799999999998363</v>
      </c>
      <c r="GH40" s="99">
        <f t="shared" si="103"/>
        <v>0.08095238095230362</v>
      </c>
      <c r="GI40" s="100">
        <f t="shared" si="104"/>
        <v>0.9967393731558246</v>
      </c>
      <c r="GJ40" s="103">
        <f t="shared" si="5"/>
        <v>84.27478863818088</v>
      </c>
      <c r="GK40" s="90"/>
      <c r="GL40" s="90"/>
      <c r="GM40" s="90"/>
      <c r="GN40" s="85" t="s">
        <v>121</v>
      </c>
      <c r="GO40" s="88">
        <v>8745.774</v>
      </c>
      <c r="GP40" s="86">
        <f t="shared" si="105"/>
        <v>0.08699999999953434</v>
      </c>
      <c r="GQ40" s="98">
        <f t="shared" si="106"/>
        <v>260.999999998603</v>
      </c>
      <c r="GR40" s="88">
        <v>3374.9451</v>
      </c>
      <c r="GS40" s="86">
        <f t="shared" si="126"/>
        <v>0.01679999999987558</v>
      </c>
      <c r="GT40" s="98">
        <f t="shared" si="127"/>
        <v>50.39999999962674</v>
      </c>
      <c r="GU40" s="99">
        <f t="shared" si="107"/>
        <v>0.19310344827546555</v>
      </c>
      <c r="GV40" s="100">
        <f t="shared" si="108"/>
        <v>0.9818612622748017</v>
      </c>
      <c r="GW40" s="101">
        <v>0</v>
      </c>
      <c r="GX40" s="90"/>
      <c r="GY40" s="90"/>
      <c r="GZ40" s="90"/>
      <c r="HA40" s="85" t="s">
        <v>121</v>
      </c>
      <c r="HB40" s="88">
        <v>5626.22</v>
      </c>
      <c r="HC40" s="86">
        <f t="shared" si="6"/>
        <v>0.11300000000028376</v>
      </c>
      <c r="HD40" s="98">
        <f t="shared" si="109"/>
        <v>904.0000000022701</v>
      </c>
      <c r="HE40" s="88">
        <v>2498.3299</v>
      </c>
      <c r="HF40" s="86">
        <f t="shared" si="110"/>
        <v>0.041700000000219006</v>
      </c>
      <c r="HG40" s="98">
        <f t="shared" si="111"/>
        <v>333.60000000175205</v>
      </c>
      <c r="HH40" s="99">
        <f t="shared" si="112"/>
        <v>0.3690265486735778</v>
      </c>
      <c r="HI40" s="100">
        <f t="shared" si="113"/>
        <v>0.9381587131888895</v>
      </c>
      <c r="HJ40" s="103">
        <f t="shared" si="7"/>
        <v>963.5896221967488</v>
      </c>
      <c r="HK40" s="90"/>
      <c r="HL40" s="90"/>
      <c r="HM40" s="90"/>
      <c r="HN40" s="85" t="s">
        <v>121</v>
      </c>
      <c r="HO40" s="88">
        <v>9513.478</v>
      </c>
      <c r="HP40" s="86">
        <f t="shared" si="114"/>
        <v>0.21299999999973807</v>
      </c>
      <c r="HQ40" s="98">
        <f t="shared" si="115"/>
        <v>1703.9999999979045</v>
      </c>
      <c r="HR40" s="88">
        <v>4724.5717</v>
      </c>
      <c r="HS40" s="86">
        <f t="shared" si="116"/>
        <v>0.09530000000086147</v>
      </c>
      <c r="HT40" s="98">
        <f t="shared" si="117"/>
        <v>762.4000000068918</v>
      </c>
      <c r="HU40" s="99">
        <f t="shared" si="118"/>
        <v>0.44741784038018156</v>
      </c>
      <c r="HV40" s="100">
        <f t="shared" si="119"/>
        <v>0.9128014357249672</v>
      </c>
      <c r="HW40" s="103">
        <f t="shared" si="8"/>
        <v>1866.7805870008847</v>
      </c>
      <c r="HX40" s="90"/>
      <c r="HY40" s="90"/>
      <c r="HZ40" s="90"/>
      <c r="IA40" s="85" t="s">
        <v>121</v>
      </c>
      <c r="IB40" s="93">
        <f t="shared" si="120"/>
        <v>18118.799999964947</v>
      </c>
      <c r="IC40" s="93">
        <f t="shared" si="121"/>
        <v>4689.600000014366</v>
      </c>
      <c r="ID40" s="106">
        <f t="shared" si="122"/>
        <v>0.2588250877554495</v>
      </c>
      <c r="IE40" s="100">
        <f t="shared" si="123"/>
        <v>0.9680989268643975</v>
      </c>
      <c r="IF40" s="101">
        <f t="shared" si="9"/>
        <v>18715.855887425092</v>
      </c>
      <c r="IG40" s="222">
        <v>1575</v>
      </c>
      <c r="IH40" s="223"/>
      <c r="II40" s="148"/>
      <c r="IJ40" s="2"/>
      <c r="IK40" s="2"/>
      <c r="IL40" s="2"/>
      <c r="IM40" s="2"/>
      <c r="IN40" s="2"/>
      <c r="IO40" s="2"/>
      <c r="IP40" s="2"/>
      <c r="IQ40" s="2"/>
      <c r="IR40" s="2"/>
      <c r="IS40" s="136"/>
    </row>
    <row r="41" spans="1:253" ht="15">
      <c r="A41" s="85" t="s">
        <v>122</v>
      </c>
      <c r="B41" s="88">
        <v>3165.656</v>
      </c>
      <c r="C41" s="86">
        <f t="shared" si="10"/>
        <v>0.032000000000152795</v>
      </c>
      <c r="D41" s="98">
        <f t="shared" si="11"/>
        <v>256.00000000122236</v>
      </c>
      <c r="E41" s="92">
        <v>1446.16640000001</v>
      </c>
      <c r="F41" s="102">
        <f t="shared" si="124"/>
        <v>0.0025000000000545697</v>
      </c>
      <c r="G41" s="98">
        <f t="shared" si="12"/>
        <v>20.000000000436557</v>
      </c>
      <c r="H41" s="99">
        <f t="shared" si="13"/>
        <v>0.07812500000133227</v>
      </c>
      <c r="I41" s="100">
        <f t="shared" si="14"/>
        <v>0.9969621413491403</v>
      </c>
      <c r="J41" s="101">
        <f t="shared" si="15"/>
        <v>256.7800615325172</v>
      </c>
      <c r="K41" s="90"/>
      <c r="L41" s="90"/>
      <c r="M41" s="90"/>
      <c r="N41" s="85" t="s">
        <v>122</v>
      </c>
      <c r="O41" s="88">
        <v>13729.876</v>
      </c>
      <c r="P41" s="86">
        <f t="shared" si="16"/>
        <v>0.12700000000040745</v>
      </c>
      <c r="Q41" s="98">
        <f t="shared" si="17"/>
        <v>2540.000000008149</v>
      </c>
      <c r="R41" s="88">
        <v>4622.0975</v>
      </c>
      <c r="S41" s="86">
        <f t="shared" si="18"/>
        <v>0.012799999999515421</v>
      </c>
      <c r="T41" s="98">
        <f t="shared" si="19"/>
        <v>255.99999999030842</v>
      </c>
      <c r="U41" s="99">
        <f t="shared" si="20"/>
        <v>0.10078740157066421</v>
      </c>
      <c r="V41" s="100">
        <f t="shared" si="21"/>
        <v>0.9949593202956687</v>
      </c>
      <c r="W41" s="101">
        <f t="shared" si="22"/>
        <v>2552.86819088578</v>
      </c>
      <c r="X41" s="90"/>
      <c r="Y41" s="90"/>
      <c r="Z41" s="90"/>
      <c r="AA41" s="85" t="s">
        <v>122</v>
      </c>
      <c r="AB41" s="88">
        <v>14103.786</v>
      </c>
      <c r="AC41" s="86">
        <f t="shared" si="23"/>
        <v>0.13800000000082946</v>
      </c>
      <c r="AD41" s="98">
        <f t="shared" si="24"/>
        <v>2760.000000016589</v>
      </c>
      <c r="AE41" s="178">
        <v>5539.9487</v>
      </c>
      <c r="AF41" s="86">
        <f t="shared" si="25"/>
        <v>0.021600000000034925</v>
      </c>
      <c r="AG41" s="98">
        <f t="shared" si="26"/>
        <v>432.0000000006985</v>
      </c>
      <c r="AH41" s="99">
        <f t="shared" si="27"/>
        <v>0.15652173912974707</v>
      </c>
      <c r="AI41" s="100">
        <f t="shared" si="28"/>
        <v>0.9879710502204587</v>
      </c>
      <c r="AJ41" s="101">
        <v>0</v>
      </c>
      <c r="AK41" s="90"/>
      <c r="AL41" s="90"/>
      <c r="AM41" s="90"/>
      <c r="AN41" s="85" t="s">
        <v>122</v>
      </c>
      <c r="AO41" s="92">
        <v>28986.226</v>
      </c>
      <c r="AP41" s="86">
        <f t="shared" si="29"/>
        <v>0.2779999999984284</v>
      </c>
      <c r="AQ41" s="98">
        <f t="shared" si="30"/>
        <v>1667.9999999905704</v>
      </c>
      <c r="AR41" s="92">
        <v>11601.3097</v>
      </c>
      <c r="AS41" s="86">
        <f t="shared" si="31"/>
        <v>0.04579999999987194</v>
      </c>
      <c r="AT41" s="98">
        <f t="shared" si="32"/>
        <v>274.79999999923166</v>
      </c>
      <c r="AU41" s="99">
        <f t="shared" si="33"/>
        <v>0.16474820143931965</v>
      </c>
      <c r="AV41" s="100">
        <f t="shared" si="34"/>
        <v>0.9866991688928846</v>
      </c>
      <c r="AW41" s="101">
        <v>0</v>
      </c>
      <c r="AX41" s="90"/>
      <c r="AY41" s="90"/>
      <c r="AZ41" s="90"/>
      <c r="BA41" s="85" t="s">
        <v>122</v>
      </c>
      <c r="BB41" s="88">
        <v>5893.43</v>
      </c>
      <c r="BC41" s="86">
        <f t="shared" si="35"/>
        <v>0.07700000000022555</v>
      </c>
      <c r="BD41" s="98">
        <f t="shared" si="36"/>
        <v>616.0000000018044</v>
      </c>
      <c r="BE41" s="88">
        <v>2091.4676</v>
      </c>
      <c r="BF41" s="86">
        <f t="shared" si="37"/>
        <v>0.012799999999970169</v>
      </c>
      <c r="BG41" s="98">
        <f t="shared" si="38"/>
        <v>102.39999999976135</v>
      </c>
      <c r="BH41" s="99">
        <f t="shared" si="39"/>
        <v>0.16623376623289188</v>
      </c>
      <c r="BI41" s="100">
        <f t="shared" si="40"/>
        <v>0.9864630860999312</v>
      </c>
      <c r="BJ41" s="101">
        <f t="shared" si="0"/>
        <v>624.4531687822347</v>
      </c>
      <c r="BK41" s="90"/>
      <c r="BL41" s="90"/>
      <c r="BM41" s="91"/>
      <c r="BN41" s="85" t="s">
        <v>122</v>
      </c>
      <c r="BO41" s="88">
        <v>3633.826</v>
      </c>
      <c r="BP41" s="86">
        <f t="shared" si="41"/>
        <v>0.047000000000025466</v>
      </c>
      <c r="BQ41" s="98">
        <f t="shared" si="42"/>
        <v>94.00000000005093</v>
      </c>
      <c r="BR41" s="88">
        <v>898.917099999999</v>
      </c>
      <c r="BS41" s="86">
        <f t="shared" si="43"/>
        <v>0.006300000000010186</v>
      </c>
      <c r="BT41" s="98">
        <f t="shared" si="44"/>
        <v>12.600000000020373</v>
      </c>
      <c r="BU41" s="99">
        <f t="shared" si="45"/>
        <v>0.13404255319163347</v>
      </c>
      <c r="BV41" s="100">
        <f t="shared" si="46"/>
        <v>0.991135572773384</v>
      </c>
      <c r="BW41" s="101">
        <f t="shared" si="1"/>
        <v>94.84070855919461</v>
      </c>
      <c r="BX41" s="90"/>
      <c r="BY41" s="90"/>
      <c r="BZ41" s="90"/>
      <c r="CA41" s="85" t="s">
        <v>122</v>
      </c>
      <c r="CB41" s="92">
        <v>12504.015</v>
      </c>
      <c r="CC41" s="86">
        <f t="shared" si="47"/>
        <v>0.033999999999650754</v>
      </c>
      <c r="CD41" s="98">
        <f t="shared" si="48"/>
        <v>271.99999999720603</v>
      </c>
      <c r="CE41" s="88">
        <v>3552.1736</v>
      </c>
      <c r="CF41" s="86">
        <f t="shared" si="49"/>
        <v>0.023799999999937427</v>
      </c>
      <c r="CG41" s="98">
        <f t="shared" si="50"/>
        <v>190.3999999994994</v>
      </c>
      <c r="CH41" s="99">
        <f t="shared" si="51"/>
        <v>0.70000000000535</v>
      </c>
      <c r="CI41" s="100">
        <f t="shared" si="52"/>
        <v>0.8192319205169813</v>
      </c>
      <c r="CJ41" s="101">
        <f t="shared" si="2"/>
        <v>332.01831274538074</v>
      </c>
      <c r="CK41" s="90"/>
      <c r="CL41" s="90"/>
      <c r="CM41" s="90"/>
      <c r="CN41" s="85" t="s">
        <v>122</v>
      </c>
      <c r="CO41" s="92">
        <v>16237.734</v>
      </c>
      <c r="CP41" s="86">
        <f t="shared" si="53"/>
        <v>0.2470000000012078</v>
      </c>
      <c r="CQ41" s="98">
        <f t="shared" si="54"/>
        <v>1976.0000000096625</v>
      </c>
      <c r="CR41" s="92">
        <v>5999.4715</v>
      </c>
      <c r="CS41" s="86">
        <f t="shared" si="55"/>
        <v>0.11769999999978609</v>
      </c>
      <c r="CT41" s="98">
        <f t="shared" si="3"/>
        <v>941.5999999982887</v>
      </c>
      <c r="CU41" s="99">
        <f t="shared" si="56"/>
        <v>0.4765182186202856</v>
      </c>
      <c r="CV41" s="100">
        <f t="shared" si="57"/>
        <v>0.902745639494018</v>
      </c>
      <c r="CW41" s="101">
        <f t="shared" si="4"/>
        <v>2188.8779225975495</v>
      </c>
      <c r="CX41" s="90"/>
      <c r="CY41" s="90"/>
      <c r="CZ41" s="90"/>
      <c r="DA41" s="85" t="s">
        <v>122</v>
      </c>
      <c r="DB41" s="92">
        <v>4769.802</v>
      </c>
      <c r="DC41" s="86">
        <f t="shared" si="58"/>
        <v>0.04399999999986903</v>
      </c>
      <c r="DD41" s="98">
        <f t="shared" si="59"/>
        <v>351.99999999895226</v>
      </c>
      <c r="DE41" s="88">
        <v>1771.4383</v>
      </c>
      <c r="DF41" s="86">
        <f t="shared" si="60"/>
        <v>0.01089999999999236</v>
      </c>
      <c r="DG41" s="98">
        <f t="shared" si="61"/>
        <v>87.19999999993888</v>
      </c>
      <c r="DH41" s="99">
        <f t="shared" si="62"/>
        <v>0.24772727272783646</v>
      </c>
      <c r="DI41" s="100">
        <f t="shared" si="63"/>
        <v>0.9706593475126412</v>
      </c>
      <c r="DJ41" s="101">
        <f t="shared" si="64"/>
        <v>362.64009706491606</v>
      </c>
      <c r="DK41" s="90"/>
      <c r="DL41" s="90"/>
      <c r="DM41" s="90"/>
      <c r="DN41" s="85" t="s">
        <v>122</v>
      </c>
      <c r="DO41" s="92">
        <v>2828.122</v>
      </c>
      <c r="DP41" s="86">
        <f t="shared" si="65"/>
        <v>0.14099999999962165</v>
      </c>
      <c r="DQ41" s="98">
        <f>DP41*8000</f>
        <v>1127.9999999969732</v>
      </c>
      <c r="DR41" s="92">
        <v>941.416300000001</v>
      </c>
      <c r="DS41" s="86">
        <f t="shared" si="67"/>
        <v>0.07310000000097716</v>
      </c>
      <c r="DT41" s="98">
        <f t="shared" si="68"/>
        <v>584.8000000078173</v>
      </c>
      <c r="DU41" s="99">
        <f t="shared" si="69"/>
        <v>0.5184397163203781</v>
      </c>
      <c r="DV41" s="100">
        <f t="shared" si="70"/>
        <v>0.8877831184943435</v>
      </c>
      <c r="DW41" s="103">
        <f t="shared" si="71"/>
        <v>1270.5805916990525</v>
      </c>
      <c r="DX41" s="90"/>
      <c r="DY41" s="90"/>
      <c r="DZ41" s="90"/>
      <c r="EA41" s="85" t="s">
        <v>122</v>
      </c>
      <c r="EB41" s="92">
        <v>17474.977</v>
      </c>
      <c r="EC41" s="86">
        <f t="shared" si="72"/>
        <v>0.14500000000043656</v>
      </c>
      <c r="ED41" s="98">
        <f t="shared" si="73"/>
        <v>1160.0000000034925</v>
      </c>
      <c r="EE41" s="88">
        <v>10619.8209</v>
      </c>
      <c r="EF41" s="86">
        <f t="shared" si="74"/>
        <v>0.04169999999976426</v>
      </c>
      <c r="EG41" s="98">
        <f t="shared" si="75"/>
        <v>333.5999999981141</v>
      </c>
      <c r="EH41" s="99">
        <f t="shared" si="76"/>
        <v>0.28758620689406006</v>
      </c>
      <c r="EI41" s="100">
        <f t="shared" si="77"/>
        <v>0.9610473003087733</v>
      </c>
      <c r="EJ41" s="103">
        <f t="shared" si="78"/>
        <v>1207.0165533276022</v>
      </c>
      <c r="EK41" s="90"/>
      <c r="EL41" s="90"/>
      <c r="EM41" s="90"/>
      <c r="EN41" s="85" t="s">
        <v>122</v>
      </c>
      <c r="EO41" s="92">
        <v>5306.648</v>
      </c>
      <c r="EP41" s="86">
        <f t="shared" si="79"/>
        <v>0.068000000000211</v>
      </c>
      <c r="EQ41" s="103">
        <f t="shared" si="125"/>
        <v>102.0000000003165</v>
      </c>
      <c r="ER41" s="92">
        <v>3882.3849</v>
      </c>
      <c r="ES41" s="86">
        <f>ER41-ER40</f>
        <v>0.043400000000019645</v>
      </c>
      <c r="ET41" s="104">
        <f t="shared" si="81"/>
        <v>65.10000000002947</v>
      </c>
      <c r="EU41" s="99">
        <f t="shared" si="82"/>
        <v>0.6382352941159555</v>
      </c>
      <c r="EV41" s="100">
        <f t="shared" si="83"/>
        <v>0.842946132064338</v>
      </c>
      <c r="EW41" s="103">
        <f t="shared" si="84"/>
        <v>121.00417348202666</v>
      </c>
      <c r="EX41" s="90"/>
      <c r="EY41" s="90"/>
      <c r="EZ41" s="90"/>
      <c r="FA41" s="85" t="s">
        <v>122</v>
      </c>
      <c r="FB41" s="92">
        <v>11571.473</v>
      </c>
      <c r="FC41" s="86">
        <f t="shared" si="85"/>
        <v>0.14400000000023283</v>
      </c>
      <c r="FD41" s="105">
        <f t="shared" si="86"/>
        <v>576.0000000009313</v>
      </c>
      <c r="FE41" s="92">
        <v>4037.9653</v>
      </c>
      <c r="FF41" s="86">
        <f t="shared" si="87"/>
        <v>0.04149999999981446</v>
      </c>
      <c r="FG41" s="104">
        <f t="shared" si="88"/>
        <v>165.99999999925785</v>
      </c>
      <c r="FH41" s="99">
        <f t="shared" si="89"/>
        <v>0.28819444444269005</v>
      </c>
      <c r="FI41" s="100">
        <f t="shared" si="90"/>
        <v>0.9608919080979949</v>
      </c>
      <c r="FJ41" s="104">
        <f t="shared" si="91"/>
        <v>3843.5676323919793</v>
      </c>
      <c r="FK41" s="90"/>
      <c r="FL41" s="90"/>
      <c r="FM41" s="90"/>
      <c r="FN41" s="85" t="s">
        <v>122</v>
      </c>
      <c r="FO41" s="88">
        <v>7267.668</v>
      </c>
      <c r="FP41" s="86">
        <f t="shared" si="92"/>
        <v>0.10399999999935972</v>
      </c>
      <c r="FQ41" s="105">
        <f t="shared" si="93"/>
        <v>415.99999999743886</v>
      </c>
      <c r="FR41" s="92">
        <v>2991.6864</v>
      </c>
      <c r="FS41" s="86">
        <f t="shared" si="94"/>
        <v>0.022800000000188447</v>
      </c>
      <c r="FT41" s="105">
        <f t="shared" si="95"/>
        <v>91.20000000075379</v>
      </c>
      <c r="FU41" s="99">
        <f t="shared" si="96"/>
        <v>0.21923076923393092</v>
      </c>
      <c r="FV41" s="100">
        <f t="shared" si="97"/>
        <v>0.9768018772687128</v>
      </c>
      <c r="FW41" s="103">
        <f t="shared" si="98"/>
        <v>425.87960739862456</v>
      </c>
      <c r="FX41" s="90"/>
      <c r="FY41" s="90"/>
      <c r="FZ41" s="90"/>
      <c r="GA41" s="85" t="s">
        <v>122</v>
      </c>
      <c r="GB41" s="88">
        <v>294.8869</v>
      </c>
      <c r="GC41" s="86">
        <f t="shared" si="99"/>
        <v>0.01490000000001146</v>
      </c>
      <c r="GD41" s="98">
        <f t="shared" si="100"/>
        <v>59.60000000004584</v>
      </c>
      <c r="GE41" s="88">
        <v>135.0732</v>
      </c>
      <c r="GF41" s="86">
        <f t="shared" si="101"/>
        <v>0.0016000000000246928</v>
      </c>
      <c r="GG41" s="98">
        <f t="shared" si="102"/>
        <v>6.400000000098771</v>
      </c>
      <c r="GH41" s="99">
        <f t="shared" si="103"/>
        <v>0.10738255033714511</v>
      </c>
      <c r="GI41" s="100">
        <f t="shared" si="104"/>
        <v>0.9942838811874675</v>
      </c>
      <c r="GJ41" s="103">
        <f t="shared" si="5"/>
        <v>59.94263924792374</v>
      </c>
      <c r="GK41" s="90"/>
      <c r="GL41" s="90"/>
      <c r="GM41" s="90"/>
      <c r="GN41" s="85" t="s">
        <v>122</v>
      </c>
      <c r="GO41" s="88">
        <v>8745.855</v>
      </c>
      <c r="GP41" s="86">
        <f t="shared" si="105"/>
        <v>0.08100000000013097</v>
      </c>
      <c r="GQ41" s="98">
        <f t="shared" si="106"/>
        <v>243.0000000003929</v>
      </c>
      <c r="GR41" s="88">
        <v>3374.9635</v>
      </c>
      <c r="GS41" s="86">
        <f t="shared" si="126"/>
        <v>0.018399999999928696</v>
      </c>
      <c r="GT41" s="98">
        <f t="shared" si="127"/>
        <v>55.19999999978609</v>
      </c>
      <c r="GU41" s="99">
        <f t="shared" si="107"/>
        <v>0.2271604938259129</v>
      </c>
      <c r="GV41" s="100">
        <f t="shared" si="108"/>
        <v>0.9751565024371324</v>
      </c>
      <c r="GW41" s="101">
        <v>0</v>
      </c>
      <c r="GX41" s="90"/>
      <c r="GY41" s="90"/>
      <c r="GZ41" s="90"/>
      <c r="HA41" s="85" t="s">
        <v>122</v>
      </c>
      <c r="HB41" s="88">
        <v>5626.338</v>
      </c>
      <c r="HC41" s="86">
        <f t="shared" si="6"/>
        <v>0.11799999999948341</v>
      </c>
      <c r="HD41" s="98">
        <f t="shared" si="109"/>
        <v>943.9999999958673</v>
      </c>
      <c r="HE41" s="88">
        <v>2498.3771</v>
      </c>
      <c r="HF41" s="86">
        <f t="shared" si="110"/>
        <v>0.04719999999997526</v>
      </c>
      <c r="HG41" s="98">
        <f t="shared" si="111"/>
        <v>377.5999999998021</v>
      </c>
      <c r="HH41" s="99">
        <f t="shared" si="112"/>
        <v>0.4000000000015415</v>
      </c>
      <c r="HI41" s="100">
        <f t="shared" si="113"/>
        <v>0.9284766908847658</v>
      </c>
      <c r="HJ41" s="103">
        <f t="shared" si="7"/>
        <v>1016.7191155830836</v>
      </c>
      <c r="HK41" s="90"/>
      <c r="HL41" s="90"/>
      <c r="HM41" s="90"/>
      <c r="HN41" s="85" t="s">
        <v>122</v>
      </c>
      <c r="HO41" s="88">
        <v>9513.7</v>
      </c>
      <c r="HP41" s="86">
        <f t="shared" si="114"/>
        <v>0.2220000000015716</v>
      </c>
      <c r="HQ41" s="98">
        <f t="shared" si="115"/>
        <v>1776.0000000125729</v>
      </c>
      <c r="HR41" s="88">
        <v>4724.6553</v>
      </c>
      <c r="HS41" s="86">
        <f t="shared" si="116"/>
        <v>0.08359999999993306</v>
      </c>
      <c r="HT41" s="98">
        <f t="shared" si="117"/>
        <v>668.7999999994645</v>
      </c>
      <c r="HU41" s="99">
        <f t="shared" si="118"/>
        <v>0.37657657657360916</v>
      </c>
      <c r="HV41" s="100">
        <f t="shared" si="119"/>
        <v>0.9358432116955298</v>
      </c>
      <c r="HW41" s="103">
        <f t="shared" si="8"/>
        <v>1897.7537880462635</v>
      </c>
      <c r="HX41" s="90"/>
      <c r="HY41" s="90"/>
      <c r="HZ41" s="90"/>
      <c r="IA41" s="85" t="s">
        <v>122</v>
      </c>
      <c r="IB41" s="93">
        <f t="shared" si="120"/>
        <v>16938.60000003224</v>
      </c>
      <c r="IC41" s="93">
        <f t="shared" si="121"/>
        <v>4665.699999993308</v>
      </c>
      <c r="ID41" s="106">
        <f t="shared" si="122"/>
        <v>0.27544779379549833</v>
      </c>
      <c r="IE41" s="100">
        <f t="shared" si="123"/>
        <v>0.9640949345313394</v>
      </c>
      <c r="IF41" s="101">
        <f t="shared" si="9"/>
        <v>17569.43159157489</v>
      </c>
      <c r="IG41" s="222">
        <v>1575</v>
      </c>
      <c r="IH41" s="223"/>
      <c r="II41" s="148"/>
      <c r="IJ41" s="2"/>
      <c r="IK41" s="2"/>
      <c r="IL41" s="2"/>
      <c r="IM41" s="2"/>
      <c r="IN41" s="2"/>
      <c r="IO41" s="2"/>
      <c r="IP41" s="2"/>
      <c r="IQ41" s="2"/>
      <c r="IR41" s="2"/>
      <c r="IS41" s="136"/>
    </row>
    <row r="42" spans="1:252" ht="15">
      <c r="A42" s="85" t="s">
        <v>123</v>
      </c>
      <c r="B42" s="88">
        <v>3165.684</v>
      </c>
      <c r="C42" s="86">
        <f t="shared" si="10"/>
        <v>0.028000000000247383</v>
      </c>
      <c r="D42" s="98">
        <f t="shared" si="11"/>
        <v>224.00000000197906</v>
      </c>
      <c r="E42" s="88">
        <v>1446.169</v>
      </c>
      <c r="F42" s="102">
        <f t="shared" si="124"/>
        <v>0.002599999990025026</v>
      </c>
      <c r="G42" s="98">
        <f t="shared" si="12"/>
        <v>20.799999920200207</v>
      </c>
      <c r="H42" s="99">
        <f t="shared" si="13"/>
        <v>0.09285714250007338</v>
      </c>
      <c r="I42" s="100">
        <f t="shared" si="14"/>
        <v>0.9957164566994829</v>
      </c>
      <c r="J42" s="101">
        <f t="shared" si="15"/>
        <v>224.96364150139226</v>
      </c>
      <c r="K42" s="90"/>
      <c r="L42" s="90"/>
      <c r="M42" s="90"/>
      <c r="N42" s="85" t="s">
        <v>123</v>
      </c>
      <c r="O42" s="88">
        <v>13729.994</v>
      </c>
      <c r="P42" s="86">
        <f t="shared" si="16"/>
        <v>0.1180000000003929</v>
      </c>
      <c r="Q42" s="98">
        <f t="shared" si="17"/>
        <v>2360.000000007858</v>
      </c>
      <c r="R42" s="88">
        <v>4622.11</v>
      </c>
      <c r="S42" s="86">
        <f t="shared" si="18"/>
        <v>0.012499999999818101</v>
      </c>
      <c r="T42" s="98">
        <f t="shared" si="19"/>
        <v>249.99999999636202</v>
      </c>
      <c r="U42" s="99">
        <f t="shared" si="20"/>
        <v>0.10593220338793627</v>
      </c>
      <c r="V42" s="100">
        <f t="shared" si="21"/>
        <v>0.9944359687283432</v>
      </c>
      <c r="W42" s="101">
        <f t="shared" si="22"/>
        <v>2373.2045845302237</v>
      </c>
      <c r="X42" s="90"/>
      <c r="Y42" s="90"/>
      <c r="Z42" s="90"/>
      <c r="AA42" s="85" t="s">
        <v>123</v>
      </c>
      <c r="AB42" s="88">
        <v>14103.91</v>
      </c>
      <c r="AC42" s="86">
        <f t="shared" si="23"/>
        <v>0.12399999999979627</v>
      </c>
      <c r="AD42" s="98">
        <f t="shared" si="24"/>
        <v>2479.9999999959255</v>
      </c>
      <c r="AE42" s="178">
        <v>5539.969</v>
      </c>
      <c r="AF42" s="86">
        <f t="shared" si="25"/>
        <v>0.020300000000133878</v>
      </c>
      <c r="AG42" s="98">
        <f t="shared" si="26"/>
        <v>406.00000000267755</v>
      </c>
      <c r="AH42" s="99">
        <f t="shared" si="27"/>
        <v>0.16370967742070347</v>
      </c>
      <c r="AI42" s="100">
        <f t="shared" si="28"/>
        <v>0.9868630499317078</v>
      </c>
      <c r="AJ42" s="101">
        <v>0</v>
      </c>
      <c r="AK42" s="90"/>
      <c r="AL42" s="90"/>
      <c r="AM42" s="90"/>
      <c r="AN42" s="85" t="s">
        <v>123</v>
      </c>
      <c r="AO42" s="92">
        <v>28986.466</v>
      </c>
      <c r="AP42" s="86">
        <f t="shared" si="29"/>
        <v>0.2400000000016007</v>
      </c>
      <c r="AQ42" s="98">
        <f t="shared" si="30"/>
        <v>1440.0000000096043</v>
      </c>
      <c r="AR42" s="92">
        <v>11601.354</v>
      </c>
      <c r="AS42" s="86">
        <f t="shared" si="31"/>
        <v>0.04429999999956635</v>
      </c>
      <c r="AT42" s="98">
        <f t="shared" si="32"/>
        <v>265.7999999973981</v>
      </c>
      <c r="AU42" s="99">
        <f t="shared" si="33"/>
        <v>0.18458333333029536</v>
      </c>
      <c r="AV42" s="100">
        <f t="shared" si="34"/>
        <v>0.9833878069914249</v>
      </c>
      <c r="AW42" s="101">
        <v>0</v>
      </c>
      <c r="AX42" s="90"/>
      <c r="AY42" s="90"/>
      <c r="AZ42" s="90"/>
      <c r="BA42" s="85" t="s">
        <v>123</v>
      </c>
      <c r="BB42" s="88">
        <v>5893.485</v>
      </c>
      <c r="BC42" s="86">
        <f t="shared" si="35"/>
        <v>0.054999999999381544</v>
      </c>
      <c r="BD42" s="98">
        <f t="shared" si="36"/>
        <v>439.99999999505235</v>
      </c>
      <c r="BE42" s="88">
        <v>2091.479</v>
      </c>
      <c r="BF42" s="86">
        <f t="shared" si="37"/>
        <v>0.01139999999986685</v>
      </c>
      <c r="BG42" s="98">
        <f t="shared" si="38"/>
        <v>91.1999999989348</v>
      </c>
      <c r="BH42" s="99">
        <f t="shared" si="39"/>
        <v>0.20727272727263707</v>
      </c>
      <c r="BI42" s="100">
        <f t="shared" si="40"/>
        <v>0.9791872745496084</v>
      </c>
      <c r="BJ42" s="101">
        <f t="shared" si="0"/>
        <v>449.352244898645</v>
      </c>
      <c r="BK42" s="90"/>
      <c r="BL42" s="90"/>
      <c r="BM42" s="90"/>
      <c r="BN42" s="85" t="s">
        <v>123</v>
      </c>
      <c r="BO42" s="88">
        <v>3633.864</v>
      </c>
      <c r="BP42" s="86">
        <f t="shared" si="41"/>
        <v>0.038000000000010914</v>
      </c>
      <c r="BQ42" s="98">
        <f t="shared" si="42"/>
        <v>76.00000000002183</v>
      </c>
      <c r="BR42" s="88">
        <v>898.922</v>
      </c>
      <c r="BS42" s="86">
        <f t="shared" si="43"/>
        <v>0.004900000001043736</v>
      </c>
      <c r="BT42" s="98">
        <f t="shared" si="44"/>
        <v>9.800000002087472</v>
      </c>
      <c r="BU42" s="99">
        <f t="shared" si="45"/>
        <v>0.12894736844848234</v>
      </c>
      <c r="BV42" s="100">
        <f t="shared" si="46"/>
        <v>0.9917885488224828</v>
      </c>
      <c r="BW42" s="101">
        <f t="shared" si="1"/>
        <v>76.62923724039169</v>
      </c>
      <c r="BX42" s="90"/>
      <c r="BY42" s="90"/>
      <c r="BZ42" s="90"/>
      <c r="CA42" s="85" t="s">
        <v>123</v>
      </c>
      <c r="CB42" s="92">
        <v>12504.045</v>
      </c>
      <c r="CC42" s="86">
        <f t="shared" si="47"/>
        <v>0.030000000000654836</v>
      </c>
      <c r="CD42" s="98">
        <f t="shared" si="48"/>
        <v>240.0000000052387</v>
      </c>
      <c r="CE42" s="88">
        <v>3552.197</v>
      </c>
      <c r="CF42" s="86">
        <f t="shared" si="49"/>
        <v>0.023400000000037835</v>
      </c>
      <c r="CG42" s="98">
        <f t="shared" si="50"/>
        <v>187.20000000030268</v>
      </c>
      <c r="CH42" s="99">
        <f>CG42/CD42</f>
        <v>0.7799999999842354</v>
      </c>
      <c r="CI42" s="100">
        <f t="shared" si="52"/>
        <v>0.7885023060238193</v>
      </c>
      <c r="CJ42" s="101">
        <f t="shared" si="2"/>
        <v>304.3745061640805</v>
      </c>
      <c r="CK42" s="90"/>
      <c r="CL42" s="90"/>
      <c r="CM42" s="90"/>
      <c r="CN42" s="85" t="s">
        <v>123</v>
      </c>
      <c r="CO42" s="92">
        <v>16237.936</v>
      </c>
      <c r="CP42" s="86">
        <f t="shared" si="53"/>
        <v>0.20199999999931606</v>
      </c>
      <c r="CQ42" s="98">
        <f t="shared" si="54"/>
        <v>1615.9999999945285</v>
      </c>
      <c r="CR42" s="92">
        <v>5999.591</v>
      </c>
      <c r="CS42" s="86">
        <f t="shared" si="55"/>
        <v>0.11950000000069849</v>
      </c>
      <c r="CT42" s="98">
        <f t="shared" si="3"/>
        <v>956.0000000055879</v>
      </c>
      <c r="CU42" s="99">
        <f t="shared" si="56"/>
        <v>0.5915841584213025</v>
      </c>
      <c r="CV42" s="100">
        <f t="shared" si="57"/>
        <v>0.8606719498530438</v>
      </c>
      <c r="CW42" s="101">
        <f t="shared" si="4"/>
        <v>1877.6027268815415</v>
      </c>
      <c r="CX42" s="90"/>
      <c r="CY42" s="90"/>
      <c r="CZ42" s="90"/>
      <c r="DA42" s="85" t="s">
        <v>123</v>
      </c>
      <c r="DB42" s="92">
        <v>4769.839</v>
      </c>
      <c r="DC42" s="86">
        <f t="shared" si="58"/>
        <v>0.037000000000261934</v>
      </c>
      <c r="DD42" s="98">
        <f t="shared" si="59"/>
        <v>296.0000000020955</v>
      </c>
      <c r="DE42" s="88">
        <v>1771.45</v>
      </c>
      <c r="DF42" s="86">
        <f t="shared" si="60"/>
        <v>0.011700000000018917</v>
      </c>
      <c r="DG42" s="98">
        <f t="shared" si="61"/>
        <v>93.60000000015134</v>
      </c>
      <c r="DH42" s="99">
        <f t="shared" si="62"/>
        <v>0.3162162162144889</v>
      </c>
      <c r="DI42" s="100">
        <f t="shared" si="63"/>
        <v>0.9534657550184872</v>
      </c>
      <c r="DJ42" s="101">
        <f t="shared" si="64"/>
        <v>310.4463882883305</v>
      </c>
      <c r="DK42" s="90"/>
      <c r="DL42" s="90"/>
      <c r="DM42" s="90"/>
      <c r="DN42" s="85" t="s">
        <v>123</v>
      </c>
      <c r="DO42" s="92">
        <v>2828.214</v>
      </c>
      <c r="DP42" s="86">
        <f t="shared" si="65"/>
        <v>0.09200000000009823</v>
      </c>
      <c r="DQ42" s="98">
        <f t="shared" si="66"/>
        <v>736.0000000007858</v>
      </c>
      <c r="DR42" s="92">
        <v>941.457</v>
      </c>
      <c r="DS42" s="86">
        <f t="shared" si="67"/>
        <v>0.0406999999989921</v>
      </c>
      <c r="DT42" s="98">
        <f t="shared" si="68"/>
        <v>325.5999999919368</v>
      </c>
      <c r="DU42" s="99">
        <f t="shared" si="69"/>
        <v>0.4423913043363983</v>
      </c>
      <c r="DV42" s="100">
        <f t="shared" si="70"/>
        <v>0.9145070488867831</v>
      </c>
      <c r="DW42" s="103">
        <f t="shared" si="71"/>
        <v>804.8051689669408</v>
      </c>
      <c r="DX42" s="90"/>
      <c r="DY42" s="90"/>
      <c r="DZ42" s="90"/>
      <c r="EA42" s="85" t="s">
        <v>123</v>
      </c>
      <c r="EB42" s="92">
        <v>17475.098</v>
      </c>
      <c r="EC42" s="86">
        <f t="shared" si="72"/>
        <v>0.12100000000282307</v>
      </c>
      <c r="ED42" s="98">
        <f t="shared" si="73"/>
        <v>968.0000000225846</v>
      </c>
      <c r="EE42" s="88">
        <v>10619.882</v>
      </c>
      <c r="EF42" s="86">
        <f t="shared" si="74"/>
        <v>0.06109999999898719</v>
      </c>
      <c r="EG42" s="98">
        <f t="shared" si="75"/>
        <v>488.7999999918975</v>
      </c>
      <c r="EH42" s="99">
        <f t="shared" si="76"/>
        <v>0.5049586776657988</v>
      </c>
      <c r="EI42" s="100">
        <f t="shared" si="77"/>
        <v>0.8926496365560673</v>
      </c>
      <c r="EJ42" s="103">
        <f t="shared" si="78"/>
        <v>1084.41202503283</v>
      </c>
      <c r="EK42" s="90"/>
      <c r="EL42" s="90"/>
      <c r="EM42" s="90"/>
      <c r="EN42" s="85" t="s">
        <v>123</v>
      </c>
      <c r="EO42" s="92">
        <v>5306.708</v>
      </c>
      <c r="EP42" s="86">
        <f t="shared" si="79"/>
        <v>0.05999999999949068</v>
      </c>
      <c r="EQ42" s="103">
        <f t="shared" si="125"/>
        <v>89.99999999923602</v>
      </c>
      <c r="ER42" s="92">
        <v>3882.429</v>
      </c>
      <c r="ES42" s="86">
        <f t="shared" si="80"/>
        <v>0.044100000000071304</v>
      </c>
      <c r="ET42" s="104">
        <f t="shared" si="81"/>
        <v>66.15000000010696</v>
      </c>
      <c r="EU42" s="99">
        <f t="shared" si="82"/>
        <v>0.7350000000074275</v>
      </c>
      <c r="EV42" s="100">
        <f t="shared" si="83"/>
        <v>0.8057641035349488</v>
      </c>
      <c r="EW42" s="103">
        <f t="shared" si="84"/>
        <v>111.69522147288411</v>
      </c>
      <c r="EX42" s="90"/>
      <c r="EY42" s="90"/>
      <c r="EZ42" s="90"/>
      <c r="FA42" s="85" t="s">
        <v>123</v>
      </c>
      <c r="FB42" s="92">
        <v>11571.593</v>
      </c>
      <c r="FC42" s="86">
        <f t="shared" si="85"/>
        <v>0.12000000000080036</v>
      </c>
      <c r="FD42" s="105">
        <f t="shared" si="86"/>
        <v>480.0000000032014</v>
      </c>
      <c r="FE42" s="92">
        <v>4038.004</v>
      </c>
      <c r="FF42" s="86">
        <f t="shared" si="87"/>
        <v>0.03870000000006257</v>
      </c>
      <c r="FG42" s="104">
        <f t="shared" si="88"/>
        <v>154.8000000002503</v>
      </c>
      <c r="FH42" s="99">
        <f t="shared" si="89"/>
        <v>0.3224999999983705</v>
      </c>
      <c r="FI42" s="100">
        <f t="shared" si="90"/>
        <v>0.9517310405528112</v>
      </c>
      <c r="FJ42" s="104">
        <f t="shared" si="91"/>
        <v>3806.924162211245</v>
      </c>
      <c r="FK42" s="90"/>
      <c r="FL42" s="90"/>
      <c r="FM42" s="90"/>
      <c r="FN42" s="85" t="s">
        <v>123</v>
      </c>
      <c r="FO42" s="88">
        <v>7267.75</v>
      </c>
      <c r="FP42" s="86">
        <f t="shared" si="92"/>
        <v>0.0820000000003347</v>
      </c>
      <c r="FQ42" s="105">
        <f t="shared" si="93"/>
        <v>328.0000000013388</v>
      </c>
      <c r="FR42" s="92">
        <v>2991.709</v>
      </c>
      <c r="FS42" s="86">
        <f t="shared" si="94"/>
        <v>0.022599999999783904</v>
      </c>
      <c r="FT42" s="105">
        <f t="shared" si="95"/>
        <v>90.39999999913562</v>
      </c>
      <c r="FU42" s="99">
        <f t="shared" si="96"/>
        <v>0.27560975609380073</v>
      </c>
      <c r="FV42" s="100">
        <f t="shared" si="97"/>
        <v>0.964054948042071</v>
      </c>
      <c r="FW42" s="103">
        <f t="shared" si="98"/>
        <v>340.22956955667735</v>
      </c>
      <c r="FX42" s="90"/>
      <c r="FY42" s="90"/>
      <c r="FZ42" s="90"/>
      <c r="GA42" s="85" t="s">
        <v>123</v>
      </c>
      <c r="GB42" s="88">
        <v>294.899</v>
      </c>
      <c r="GC42" s="86">
        <f t="shared" si="99"/>
        <v>0.012099999999975353</v>
      </c>
      <c r="GD42" s="98">
        <f t="shared" si="100"/>
        <v>48.39999999990141</v>
      </c>
      <c r="GE42" s="88">
        <v>135.074</v>
      </c>
      <c r="GF42" s="86">
        <f t="shared" si="101"/>
        <v>0.0007999999999981355</v>
      </c>
      <c r="GG42" s="98">
        <f t="shared" si="102"/>
        <v>3.199999999992542</v>
      </c>
      <c r="GH42" s="99">
        <f t="shared" si="103"/>
        <v>0.06611570247931943</v>
      </c>
      <c r="GI42" s="100">
        <f t="shared" si="104"/>
        <v>0.997821496493403</v>
      </c>
      <c r="GJ42" s="103">
        <f t="shared" si="5"/>
        <v>48.50566977158865</v>
      </c>
      <c r="GK42" s="90"/>
      <c r="GL42" s="90"/>
      <c r="GM42" s="90"/>
      <c r="GN42" s="85" t="s">
        <v>123</v>
      </c>
      <c r="GO42" s="88">
        <v>8745.925</v>
      </c>
      <c r="GP42" s="86">
        <f t="shared" si="105"/>
        <v>0.06999999999970896</v>
      </c>
      <c r="GQ42" s="98">
        <f t="shared" si="106"/>
        <v>209.99999999912689</v>
      </c>
      <c r="GR42" s="88">
        <v>3374.983</v>
      </c>
      <c r="GS42" s="86">
        <f t="shared" si="126"/>
        <v>0.019500000000334694</v>
      </c>
      <c r="GT42" s="98">
        <f t="shared" si="127"/>
        <v>58.50000000100408</v>
      </c>
      <c r="GU42" s="99">
        <f t="shared" si="107"/>
        <v>0.2785714285773681</v>
      </c>
      <c r="GV42" s="100">
        <f t="shared" si="108"/>
        <v>0.9633204888712502</v>
      </c>
      <c r="GW42" s="101">
        <v>0</v>
      </c>
      <c r="GX42" s="90"/>
      <c r="GY42" s="90"/>
      <c r="GZ42" s="90"/>
      <c r="HA42" s="85" t="s">
        <v>123</v>
      </c>
      <c r="HB42" s="88">
        <v>5626.452</v>
      </c>
      <c r="HC42" s="86">
        <f t="shared" si="6"/>
        <v>0.11400000000048749</v>
      </c>
      <c r="HD42" s="98">
        <f t="shared" si="109"/>
        <v>912.0000000038999</v>
      </c>
      <c r="HE42" s="88">
        <v>2498.426</v>
      </c>
      <c r="HF42" s="86">
        <f t="shared" si="110"/>
        <v>0.0488999999997759</v>
      </c>
      <c r="HG42" s="98">
        <f t="shared" si="111"/>
        <v>391.1999999982072</v>
      </c>
      <c r="HH42" s="99">
        <f t="shared" si="112"/>
        <v>0.42894736841725256</v>
      </c>
      <c r="HI42" s="100">
        <f t="shared" si="113"/>
        <v>0.9190198902222214</v>
      </c>
      <c r="HJ42" s="103">
        <f t="shared" si="7"/>
        <v>992.3615470208985</v>
      </c>
      <c r="HK42" s="90"/>
      <c r="HL42" s="90"/>
      <c r="HM42" s="90"/>
      <c r="HN42" s="85" t="s">
        <v>123</v>
      </c>
      <c r="HO42" s="88">
        <v>9513.897</v>
      </c>
      <c r="HP42" s="86">
        <f t="shared" si="114"/>
        <v>0.19700000000011642</v>
      </c>
      <c r="HQ42" s="98">
        <f t="shared" si="115"/>
        <v>1576.0000000009313</v>
      </c>
      <c r="HR42" s="88">
        <v>4724.727</v>
      </c>
      <c r="HS42" s="86">
        <f t="shared" si="116"/>
        <v>0.0716999999995096</v>
      </c>
      <c r="HT42" s="98">
        <f t="shared" si="117"/>
        <v>573.5999999960768</v>
      </c>
      <c r="HU42" s="99">
        <f t="shared" si="118"/>
        <v>0.36395939086023976</v>
      </c>
      <c r="HV42" s="100">
        <f t="shared" si="119"/>
        <v>0.9396958955863174</v>
      </c>
      <c r="HW42" s="103">
        <f t="shared" si="8"/>
        <v>1677.1383246466091</v>
      </c>
      <c r="HX42" s="90"/>
      <c r="HY42" s="90"/>
      <c r="HZ42" s="90"/>
      <c r="IA42" s="85" t="s">
        <v>123</v>
      </c>
      <c r="IB42" s="93">
        <f t="shared" si="120"/>
        <v>14520.40000004331</v>
      </c>
      <c r="IC42" s="93">
        <f t="shared" si="121"/>
        <v>4432.64999990231</v>
      </c>
      <c r="ID42" s="106">
        <f t="shared" si="122"/>
        <v>0.30527051595610927</v>
      </c>
      <c r="IE42" s="100">
        <f t="shared" si="123"/>
        <v>0.95642772586645</v>
      </c>
      <c r="IF42" s="101">
        <f t="shared" si="9"/>
        <v>15181.91036012569</v>
      </c>
      <c r="IG42" s="222">
        <v>1575</v>
      </c>
      <c r="IH42" s="223"/>
      <c r="II42" s="148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5">
      <c r="A43" s="97" t="s">
        <v>124</v>
      </c>
      <c r="B43" s="108" t="s">
        <v>149</v>
      </c>
      <c r="C43" s="108"/>
      <c r="D43" s="109">
        <f>SUM(D18:D42)</f>
        <v>5952.000000001135</v>
      </c>
      <c r="E43" s="90"/>
      <c r="F43" s="90"/>
      <c r="G43" s="109">
        <f>SUM(G19:G42)</f>
        <v>712.0000000013533</v>
      </c>
      <c r="H43" s="99">
        <f t="shared" si="13"/>
        <v>0.11962365591418306</v>
      </c>
      <c r="I43" s="100">
        <f t="shared" si="14"/>
        <v>0.9929209751897818</v>
      </c>
      <c r="J43" s="112">
        <f>SUM(J18:J42)</f>
        <v>5998.193221437986</v>
      </c>
      <c r="K43" s="90"/>
      <c r="L43" s="90"/>
      <c r="M43" s="90"/>
      <c r="N43" s="97" t="s">
        <v>124</v>
      </c>
      <c r="O43" s="108"/>
      <c r="P43" s="108"/>
      <c r="Q43" s="109">
        <f>SUM(Q18:Q42)</f>
        <v>63300.00000001746</v>
      </c>
      <c r="R43" s="91"/>
      <c r="S43" s="108"/>
      <c r="T43" s="109">
        <f>SUM(T18:T42)</f>
        <v>5559.999999986758</v>
      </c>
      <c r="U43" s="99">
        <f t="shared" si="20"/>
        <v>0.08783570300134635</v>
      </c>
      <c r="V43" s="100">
        <f t="shared" si="21"/>
        <v>0.9961646231931448</v>
      </c>
      <c r="W43" s="110">
        <f>SUM(W18:W42)</f>
        <v>63558.96429433841</v>
      </c>
      <c r="X43" s="90"/>
      <c r="Y43" s="90"/>
      <c r="Z43" s="90"/>
      <c r="AA43" s="97" t="s">
        <v>124</v>
      </c>
      <c r="AB43" s="108"/>
      <c r="AC43" s="108"/>
      <c r="AD43" s="109">
        <f>SUM(AD19:AD42)</f>
        <v>67119.99999999534</v>
      </c>
      <c r="AE43" s="108"/>
      <c r="AF43" s="108"/>
      <c r="AG43" s="109">
        <f>SUM(AG18:AG42)</f>
        <v>10840.000000007421</v>
      </c>
      <c r="AH43" s="99">
        <f t="shared" si="27"/>
        <v>0.16150178784279162</v>
      </c>
      <c r="AI43" s="100">
        <f t="shared" si="28"/>
        <v>0.9872082824637164</v>
      </c>
      <c r="AJ43" s="110">
        <v>0</v>
      </c>
      <c r="AK43" s="90"/>
      <c r="AL43" s="90"/>
      <c r="AM43" s="90"/>
      <c r="AN43" s="97" t="s">
        <v>124</v>
      </c>
      <c r="AO43" s="108"/>
      <c r="AP43" s="108"/>
      <c r="AQ43" s="109">
        <f>SUM(AQ18:AQ42)</f>
        <v>41537.99999999319</v>
      </c>
      <c r="AR43" s="108"/>
      <c r="AS43" s="108"/>
      <c r="AT43" s="109">
        <f>SUM(AT18:AT42)</f>
        <v>7631.99999999415</v>
      </c>
      <c r="AU43" s="99">
        <f t="shared" si="33"/>
        <v>0.1837353748373875</v>
      </c>
      <c r="AV43" s="100">
        <f t="shared" si="34"/>
        <v>0.9835363462410004</v>
      </c>
      <c r="AW43" s="101">
        <v>0</v>
      </c>
      <c r="AX43" s="90"/>
      <c r="AY43" s="90"/>
      <c r="AZ43" s="90"/>
      <c r="BA43" s="97" t="s">
        <v>124</v>
      </c>
      <c r="BB43" s="108"/>
      <c r="BC43" s="108"/>
      <c r="BD43" s="109">
        <f>SUM(BD18:BD42)</f>
        <v>12807.999999997264</v>
      </c>
      <c r="BE43" s="108"/>
      <c r="BF43" s="108"/>
      <c r="BG43" s="109">
        <f>SUM(BG18:BG42)</f>
        <v>2631.999999997788</v>
      </c>
      <c r="BH43" s="99">
        <f t="shared" si="39"/>
        <v>0.20549656464696675</v>
      </c>
      <c r="BI43" s="100">
        <f t="shared" si="40"/>
        <v>0.9795316137226644</v>
      </c>
      <c r="BJ43" s="110">
        <f>SUM(BJ18:BJ42)</f>
        <v>13080.723130531878</v>
      </c>
      <c r="BK43" s="90"/>
      <c r="BL43" s="90"/>
      <c r="BM43" s="90"/>
      <c r="BN43" s="97" t="s">
        <v>124</v>
      </c>
      <c r="BO43" s="91"/>
      <c r="BP43" s="108"/>
      <c r="BQ43" s="109">
        <f>SUM(BQ18:BQ42)</f>
        <v>2011.9999999997162</v>
      </c>
      <c r="BR43" s="108"/>
      <c r="BS43" s="108"/>
      <c r="BT43" s="109">
        <f>SUM(BT18:BT42)</f>
        <v>299.9999999999545</v>
      </c>
      <c r="BU43" s="99">
        <f t="shared" si="45"/>
        <v>0.149105367793239</v>
      </c>
      <c r="BV43" s="100">
        <f t="shared" si="46"/>
        <v>0.9890657810997161</v>
      </c>
      <c r="BW43" s="112">
        <f>SUM(BW18:BW42)</f>
        <v>2037.274117673803</v>
      </c>
      <c r="BX43" s="90"/>
      <c r="BY43" s="90"/>
      <c r="BZ43" s="90"/>
      <c r="CA43" s="97" t="s">
        <v>124</v>
      </c>
      <c r="CB43" s="108"/>
      <c r="CC43" s="108"/>
      <c r="CD43" s="109">
        <f>SUM(CD18:CD42)</f>
        <v>8176.000000006752</v>
      </c>
      <c r="CE43" s="108"/>
      <c r="CF43" s="108"/>
      <c r="CG43" s="109">
        <f>SUM(CG18:CG42)</f>
        <v>6608.000000000175</v>
      </c>
      <c r="CH43" s="99">
        <f>CG43/CD43</f>
        <v>0.8082191780815456</v>
      </c>
      <c r="CI43" s="100">
        <f t="shared" si="52"/>
        <v>0.7777408419605489</v>
      </c>
      <c r="CJ43" s="110">
        <f>SUM(CJ18:CJ42)</f>
        <v>10748.986731186984</v>
      </c>
      <c r="CK43" s="90"/>
      <c r="CL43" s="90"/>
      <c r="CM43" s="90"/>
      <c r="CN43" s="97" t="s">
        <v>124</v>
      </c>
      <c r="CO43" s="108"/>
      <c r="CP43" s="108"/>
      <c r="CQ43" s="109">
        <f>SUM(CQ18:CQ42)</f>
        <v>49839.99999999651</v>
      </c>
      <c r="CR43" s="108"/>
      <c r="CS43" s="108"/>
      <c r="CT43" s="109">
        <f>SUM(CT18:CT42)</f>
        <v>21264.000000002852</v>
      </c>
      <c r="CU43" s="99">
        <f t="shared" si="56"/>
        <v>0.4266452648475992</v>
      </c>
      <c r="CV43" s="100">
        <f t="shared" si="57"/>
        <v>0.9197852733875231</v>
      </c>
      <c r="CW43" s="110">
        <f>SUM(CW18:CW42)</f>
        <v>54544.855057603476</v>
      </c>
      <c r="CX43" s="90"/>
      <c r="CY43" s="90"/>
      <c r="CZ43" s="90"/>
      <c r="DA43" s="97" t="s">
        <v>124</v>
      </c>
      <c r="DB43" s="108"/>
      <c r="DC43" s="108"/>
      <c r="DD43" s="109">
        <f>SUM(DD18:DD42)</f>
        <v>8623.999999996158</v>
      </c>
      <c r="DE43" s="108"/>
      <c r="DF43" s="108"/>
      <c r="DG43" s="182">
        <f>SUM(DG18:DG42)</f>
        <v>2200.0000000007276</v>
      </c>
      <c r="DH43" s="99">
        <f t="shared" si="62"/>
        <v>0.25510204081652454</v>
      </c>
      <c r="DI43" s="100">
        <f t="shared" si="63"/>
        <v>0.9689681151274526</v>
      </c>
      <c r="DJ43" s="112">
        <f>SUM(DJ18:DJ42)</f>
        <v>8905.200926007341</v>
      </c>
      <c r="DK43" s="90"/>
      <c r="DL43" s="90"/>
      <c r="DM43" s="90"/>
      <c r="DN43" s="97" t="s">
        <v>124</v>
      </c>
      <c r="DO43" s="108"/>
      <c r="DP43" s="108"/>
      <c r="DQ43" s="111">
        <f>SUM(DQ18:DQ42)</f>
        <v>28079.99999999811</v>
      </c>
      <c r="DR43" s="108"/>
      <c r="DS43" s="108"/>
      <c r="DT43" s="111">
        <f>SUM(DT18:DT42)</f>
        <v>13399.999999999636</v>
      </c>
      <c r="DU43" s="99">
        <f t="shared" si="69"/>
        <v>0.4772079772079964</v>
      </c>
      <c r="DV43" s="100">
        <f t="shared" si="70"/>
        <v>0.9025037525366144</v>
      </c>
      <c r="DW43" s="111">
        <f>SUM(DW18:DW42)</f>
        <v>31153.325478808085</v>
      </c>
      <c r="DX43" s="90"/>
      <c r="DY43" s="90"/>
      <c r="DZ43" s="90"/>
      <c r="EA43" s="97" t="s">
        <v>124</v>
      </c>
      <c r="EB43" s="108"/>
      <c r="EC43" s="108"/>
      <c r="ED43" s="109">
        <f>SUM(ED18:ED42)</f>
        <v>31296.000000002095</v>
      </c>
      <c r="EE43" s="108"/>
      <c r="EF43" s="108"/>
      <c r="EG43" s="109">
        <f>SUM(EG18:EG42)</f>
        <v>7887.9999999917345</v>
      </c>
      <c r="EH43" s="99">
        <f t="shared" si="76"/>
        <v>0.25204498977477013</v>
      </c>
      <c r="EI43" s="100">
        <f t="shared" si="77"/>
        <v>0.9696741229142731</v>
      </c>
      <c r="EJ43" s="109">
        <f>SUM(EJ18:EJ42)</f>
        <v>32657.30303119066</v>
      </c>
      <c r="EK43" s="90"/>
      <c r="EL43" s="90"/>
      <c r="EM43" s="90"/>
      <c r="EN43" s="97" t="s">
        <v>124</v>
      </c>
      <c r="EO43" s="108"/>
      <c r="EP43" s="108"/>
      <c r="EQ43" s="111">
        <f>SUM(EQ19:EQ42)</f>
        <v>2377.5000000000546</v>
      </c>
      <c r="ER43" s="108"/>
      <c r="ES43" s="108"/>
      <c r="ET43" s="111">
        <f>SUM(ET18:ET42)</f>
        <v>1176.0000000001583</v>
      </c>
      <c r="EU43" s="99">
        <f t="shared" si="82"/>
        <v>0.49463722397481863</v>
      </c>
      <c r="EV43" s="100">
        <f t="shared" si="83"/>
        <v>0.8963416761353953</v>
      </c>
      <c r="EW43" s="109">
        <f>SUM(EW18:EW42)</f>
        <v>2671.2668823105505</v>
      </c>
      <c r="EX43" s="90"/>
      <c r="EY43" s="90"/>
      <c r="EZ43" s="90"/>
      <c r="FA43" s="97" t="s">
        <v>124</v>
      </c>
      <c r="FB43" s="108"/>
      <c r="FC43" s="108"/>
      <c r="FD43" s="109">
        <f>SUM(FD18:FD42)</f>
        <v>12932.000000000698</v>
      </c>
      <c r="FE43" s="108"/>
      <c r="FF43" s="108"/>
      <c r="FG43" s="111">
        <f>SUM(FG18:FG42)</f>
        <v>3847.9999999999563</v>
      </c>
      <c r="FH43" s="99">
        <f t="shared" si="89"/>
        <v>0.29755644911844636</v>
      </c>
      <c r="FI43" s="100">
        <f t="shared" si="90"/>
        <v>0.9584684806123372</v>
      </c>
      <c r="FJ43" s="104">
        <f t="shared" si="91"/>
        <v>3833.873922449349</v>
      </c>
      <c r="FK43" s="90"/>
      <c r="FL43" s="90"/>
      <c r="FM43" s="90"/>
      <c r="FN43" s="97" t="s">
        <v>124</v>
      </c>
      <c r="FO43" s="108"/>
      <c r="FP43" s="108"/>
      <c r="FQ43" s="109">
        <f>SUM(FQ18:FQ42)</f>
        <v>9387.99999999901</v>
      </c>
      <c r="FR43" s="108"/>
      <c r="FS43" s="108"/>
      <c r="FT43" s="109">
        <f>SUM(FT18:FT42)</f>
        <v>2443.9999999995052</v>
      </c>
      <c r="FU43" s="99">
        <f>FT43/FQ43</f>
        <v>0.26033233915634457</v>
      </c>
      <c r="FV43" s="100">
        <f>SQRT(1/(1+FU43*FU43))</f>
        <v>0.9677441337410576</v>
      </c>
      <c r="FW43" s="181">
        <f>SUM(FW18:FW42)</f>
        <v>9705.812168774724</v>
      </c>
      <c r="FX43" s="90"/>
      <c r="FY43" s="90"/>
      <c r="FZ43" s="90"/>
      <c r="GA43" s="97" t="s">
        <v>124</v>
      </c>
      <c r="GB43" s="108"/>
      <c r="GC43" s="108"/>
      <c r="GD43" s="109">
        <f>SUM(GD18:GD42)</f>
        <v>2019.9999999999818</v>
      </c>
      <c r="GE43" s="108"/>
      <c r="GF43" s="108"/>
      <c r="GG43" s="109">
        <f>SUM(GG18:GG42)</f>
        <v>224.00000000004638</v>
      </c>
      <c r="GH43" s="99">
        <f t="shared" si="103"/>
        <v>0.11089108910893485</v>
      </c>
      <c r="GI43" s="100">
        <f t="shared" si="104"/>
        <v>0.99390771283404</v>
      </c>
      <c r="GJ43" s="111">
        <f>SUM(GJ18:GJ42)</f>
        <v>2033.177603656755</v>
      </c>
      <c r="GK43" s="90"/>
      <c r="GL43" s="90"/>
      <c r="GM43" s="90"/>
      <c r="GN43" s="97" t="s">
        <v>124</v>
      </c>
      <c r="GO43" s="108"/>
      <c r="GP43" s="108"/>
      <c r="GQ43" s="109">
        <f>SUM(GQ18:GQ42)</f>
        <v>5324.999999998909</v>
      </c>
      <c r="GR43" s="88"/>
      <c r="GS43" s="108"/>
      <c r="GT43" s="109">
        <f>SUM(GT18:GT42)</f>
        <v>1260.0000000002183</v>
      </c>
      <c r="GU43" s="99">
        <f t="shared" si="107"/>
        <v>0.23661971830994866</v>
      </c>
      <c r="GV43" s="100">
        <f>SQRT(1/(1+GU43*GU43))</f>
        <v>0.9731287987746681</v>
      </c>
      <c r="GW43" s="112">
        <f>SUM(GW18:GW42)</f>
        <v>451.7135996316279</v>
      </c>
      <c r="GX43" s="90"/>
      <c r="GY43" s="90"/>
      <c r="GZ43" s="90"/>
      <c r="HA43" s="97" t="s">
        <v>124</v>
      </c>
      <c r="HB43" s="108"/>
      <c r="HC43" s="108"/>
      <c r="HD43" s="109">
        <f>SUM(HD18:HD42)</f>
        <v>23927.999999999884</v>
      </c>
      <c r="HE43" s="108"/>
      <c r="HF43" s="108"/>
      <c r="HG43" s="109">
        <f>SUM(HG18:HG42)</f>
        <v>8615.999999998166</v>
      </c>
      <c r="HH43" s="99">
        <f t="shared" si="112"/>
        <v>0.3600802407220916</v>
      </c>
      <c r="HI43" s="100">
        <f t="shared" si="113"/>
        <v>0.9408633492970516</v>
      </c>
      <c r="HJ43" s="109">
        <f>SUM(HJ18:HJ42)</f>
        <v>25497.11354296954</v>
      </c>
      <c r="HK43" s="90"/>
      <c r="HL43" s="90"/>
      <c r="HM43" s="90"/>
      <c r="HN43" s="97" t="s">
        <v>124</v>
      </c>
      <c r="HO43" s="108"/>
      <c r="HP43" s="108"/>
      <c r="HQ43" s="109">
        <f>SUM(HQ18:HQ42)</f>
        <v>39912.000000011176</v>
      </c>
      <c r="HR43" s="108"/>
      <c r="HS43" s="108"/>
      <c r="HT43" s="109">
        <f>SUM(HT18:HT42)</f>
        <v>19911.999999996624</v>
      </c>
      <c r="HU43" s="99">
        <f t="shared" si="118"/>
        <v>0.4988975746640371</v>
      </c>
      <c r="HV43" s="100">
        <f t="shared" si="119"/>
        <v>0.8948214323693453</v>
      </c>
      <c r="HW43" s="109">
        <f>SUM(HW18:HW42)</f>
        <v>44720.0753064848</v>
      </c>
      <c r="HX43" s="90"/>
      <c r="HY43" s="90"/>
      <c r="HZ43" s="90"/>
      <c r="IA43" s="167" t="s">
        <v>144</v>
      </c>
      <c r="IB43" s="111">
        <f>SUM(IB19:IB42)</f>
        <v>414628.5000000134</v>
      </c>
      <c r="IC43" s="111">
        <f>SUM(IC19:IC42)</f>
        <v>116515.9999999772</v>
      </c>
      <c r="ID43" s="168">
        <f>IC43/IB43</f>
        <v>0.28101300320642075</v>
      </c>
      <c r="IE43" s="169">
        <f>SQRT(1/(1+ID43*ID43))</f>
        <v>0.962710382880901</v>
      </c>
      <c r="IF43" s="111">
        <f>SUM(IF19:IF42)</f>
        <v>430802.38288640056</v>
      </c>
      <c r="IG43" s="222">
        <v>1575</v>
      </c>
      <c r="IH43" s="223"/>
      <c r="II43" s="148"/>
      <c r="IJ43" s="2"/>
      <c r="IK43" s="2"/>
      <c r="IL43" s="2"/>
      <c r="IM43" s="2"/>
      <c r="IN43" s="2"/>
      <c r="IO43" s="2"/>
      <c r="IP43" s="2"/>
      <c r="IQ43" s="2"/>
      <c r="IR43" s="2"/>
    </row>
    <row r="44" spans="1:243" ht="15">
      <c r="A44" s="113" t="s">
        <v>125</v>
      </c>
      <c r="B44" s="113"/>
      <c r="C44" s="35"/>
      <c r="D44" s="114"/>
      <c r="E44" s="113"/>
      <c r="F44" s="35"/>
      <c r="G44" s="114" t="s">
        <v>126</v>
      </c>
      <c r="N44" s="113" t="s">
        <v>125</v>
      </c>
      <c r="O44" s="113"/>
      <c r="P44" s="35"/>
      <c r="Q44" s="114"/>
      <c r="R44" s="171"/>
      <c r="S44" s="35"/>
      <c r="T44" s="114" t="s">
        <v>126</v>
      </c>
      <c r="AA44" s="113" t="s">
        <v>125</v>
      </c>
      <c r="AB44" s="113"/>
      <c r="AC44" s="35"/>
      <c r="AD44" s="114"/>
      <c r="AE44" s="113"/>
      <c r="AF44" s="35"/>
      <c r="AG44" s="114" t="s">
        <v>126</v>
      </c>
      <c r="AN44" s="113" t="s">
        <v>125</v>
      </c>
      <c r="AO44" s="113"/>
      <c r="AP44" s="35"/>
      <c r="AQ44" s="114"/>
      <c r="AR44" s="113"/>
      <c r="AS44" s="35"/>
      <c r="AT44" s="114" t="s">
        <v>126</v>
      </c>
      <c r="BA44" s="113" t="s">
        <v>125</v>
      </c>
      <c r="BB44" s="113"/>
      <c r="BC44" s="35"/>
      <c r="BD44" s="114"/>
      <c r="BE44" s="113"/>
      <c r="BF44" s="35"/>
      <c r="BG44" s="114" t="s">
        <v>126</v>
      </c>
      <c r="BN44" s="113" t="s">
        <v>125</v>
      </c>
      <c r="BO44" s="113"/>
      <c r="BP44" s="35"/>
      <c r="BQ44" s="114"/>
      <c r="BR44" s="113"/>
      <c r="BS44" s="35"/>
      <c r="BT44" s="114" t="s">
        <v>126</v>
      </c>
      <c r="CA44" s="113" t="s">
        <v>125</v>
      </c>
      <c r="CB44" s="113"/>
      <c r="CC44" s="35"/>
      <c r="CD44" s="114"/>
      <c r="CE44" s="113"/>
      <c r="CF44" s="35"/>
      <c r="CG44" s="114" t="s">
        <v>126</v>
      </c>
      <c r="CN44" s="113" t="s">
        <v>125</v>
      </c>
      <c r="CO44" s="113"/>
      <c r="CP44" s="35"/>
      <c r="CQ44" s="114"/>
      <c r="CR44" s="113"/>
      <c r="CS44" s="35"/>
      <c r="CT44" s="114" t="s">
        <v>126</v>
      </c>
      <c r="DA44" s="113" t="s">
        <v>125</v>
      </c>
      <c r="DB44" s="113"/>
      <c r="DC44" s="35"/>
      <c r="DD44" s="114"/>
      <c r="DE44" s="113"/>
      <c r="DF44" s="35"/>
      <c r="DG44" s="114" t="s">
        <v>126</v>
      </c>
      <c r="DN44" s="113" t="s">
        <v>125</v>
      </c>
      <c r="DO44" s="113"/>
      <c r="DP44" s="35"/>
      <c r="DQ44" s="114"/>
      <c r="DR44" s="113"/>
      <c r="DS44" s="35"/>
      <c r="DT44" s="114" t="s">
        <v>126</v>
      </c>
      <c r="EA44" s="113" t="s">
        <v>125</v>
      </c>
      <c r="EB44" s="113"/>
      <c r="EC44" s="35"/>
      <c r="ED44" s="114"/>
      <c r="EE44" s="113"/>
      <c r="EF44" s="35"/>
      <c r="EG44" s="114" t="s">
        <v>126</v>
      </c>
      <c r="EN44" s="113" t="s">
        <v>125</v>
      </c>
      <c r="EO44" s="113"/>
      <c r="EP44" s="35"/>
      <c r="EQ44" s="114"/>
      <c r="ER44" s="113"/>
      <c r="ES44" s="35"/>
      <c r="ET44" s="114" t="s">
        <v>126</v>
      </c>
      <c r="FA44" s="113" t="s">
        <v>125</v>
      </c>
      <c r="FB44" s="113"/>
      <c r="FC44" s="35"/>
      <c r="FD44" s="114"/>
      <c r="FE44" s="113"/>
      <c r="FF44" s="35"/>
      <c r="FG44" s="114" t="s">
        <v>126</v>
      </c>
      <c r="FN44" s="113" t="s">
        <v>125</v>
      </c>
      <c r="FO44" s="113"/>
      <c r="FP44" s="35"/>
      <c r="FQ44" s="114"/>
      <c r="FR44" s="113"/>
      <c r="FS44" s="35"/>
      <c r="FT44" s="114" t="s">
        <v>126</v>
      </c>
      <c r="GA44" s="113" t="s">
        <v>125</v>
      </c>
      <c r="GB44" s="113"/>
      <c r="GC44" s="35"/>
      <c r="GD44" s="114"/>
      <c r="GE44" s="113"/>
      <c r="GF44" s="35"/>
      <c r="GG44" s="114" t="s">
        <v>126</v>
      </c>
      <c r="GN44" s="113" t="s">
        <v>125</v>
      </c>
      <c r="GO44" s="113"/>
      <c r="GP44" s="35"/>
      <c r="GQ44" s="114"/>
      <c r="GR44" s="113"/>
      <c r="GS44" s="35"/>
      <c r="GT44" s="114" t="s">
        <v>126</v>
      </c>
      <c r="HA44" s="113" t="s">
        <v>125</v>
      </c>
      <c r="HB44" s="113"/>
      <c r="HC44" s="35"/>
      <c r="HD44" s="114"/>
      <c r="HE44" s="113"/>
      <c r="HF44" s="35"/>
      <c r="HG44" s="114" t="s">
        <v>126</v>
      </c>
      <c r="HN44" s="113" t="s">
        <v>125</v>
      </c>
      <c r="HO44" s="113"/>
      <c r="HP44" s="35"/>
      <c r="HQ44" s="114"/>
      <c r="HR44" s="113"/>
      <c r="HS44" s="35"/>
      <c r="HT44" s="114" t="s">
        <v>126</v>
      </c>
      <c r="IA44" s="85" t="s">
        <v>127</v>
      </c>
      <c r="IB44" s="230" t="s">
        <v>128</v>
      </c>
      <c r="IC44" s="231"/>
      <c r="ID44" s="230" t="s">
        <v>129</v>
      </c>
      <c r="IE44" s="232"/>
      <c r="IF44" s="232"/>
      <c r="IG44" s="232"/>
      <c r="IH44" s="233" t="s">
        <v>151</v>
      </c>
      <c r="II44" s="64"/>
    </row>
    <row r="45" spans="1:243" ht="25.5" customHeight="1">
      <c r="A45" s="115" t="s">
        <v>152</v>
      </c>
      <c r="B45" s="113"/>
      <c r="C45" s="35"/>
      <c r="D45" s="114"/>
      <c r="E45" s="113"/>
      <c r="F45" s="35"/>
      <c r="G45" s="115" t="s">
        <v>156</v>
      </c>
      <c r="K45" s="114"/>
      <c r="L45" s="114"/>
      <c r="N45" s="115" t="s">
        <v>153</v>
      </c>
      <c r="O45" s="113"/>
      <c r="P45" s="35"/>
      <c r="Q45" s="114"/>
      <c r="R45" s="113"/>
      <c r="S45" s="35"/>
      <c r="T45" s="115" t="s">
        <v>156</v>
      </c>
      <c r="X45" s="114"/>
      <c r="Y45" s="114"/>
      <c r="AA45" s="115" t="s">
        <v>154</v>
      </c>
      <c r="AB45" s="113"/>
      <c r="AC45" s="35"/>
      <c r="AD45" s="114"/>
      <c r="AE45" s="113"/>
      <c r="AF45" s="35"/>
      <c r="AG45" s="115" t="s">
        <v>156</v>
      </c>
      <c r="AK45" s="114"/>
      <c r="AL45" s="114"/>
      <c r="AN45" s="115" t="s">
        <v>155</v>
      </c>
      <c r="AO45" s="113"/>
      <c r="AP45" s="35"/>
      <c r="AQ45" s="114"/>
      <c r="AR45" s="113"/>
      <c r="AS45" s="35"/>
      <c r="AT45" s="115" t="s">
        <v>157</v>
      </c>
      <c r="AX45" s="114"/>
      <c r="AY45" s="114"/>
      <c r="BA45" s="115" t="s">
        <v>152</v>
      </c>
      <c r="BB45" s="113"/>
      <c r="BC45" s="35"/>
      <c r="BD45" s="114"/>
      <c r="BE45" s="113"/>
      <c r="BF45" s="35"/>
      <c r="BG45" s="115" t="s">
        <v>158</v>
      </c>
      <c r="BK45" s="114"/>
      <c r="BL45" s="114"/>
      <c r="BN45" s="115" t="s">
        <v>152</v>
      </c>
      <c r="BO45" s="113"/>
      <c r="BP45" s="35"/>
      <c r="BQ45" s="114"/>
      <c r="BR45" s="113"/>
      <c r="BS45" s="35"/>
      <c r="BT45" s="115" t="s">
        <v>158</v>
      </c>
      <c r="BX45" s="114"/>
      <c r="BY45" s="114"/>
      <c r="CA45" s="115" t="s">
        <v>152</v>
      </c>
      <c r="CB45" s="113"/>
      <c r="CC45" s="35"/>
      <c r="CD45" s="114"/>
      <c r="CE45" s="113"/>
      <c r="CF45" s="35"/>
      <c r="CG45" s="115" t="s">
        <v>158</v>
      </c>
      <c r="CK45" s="114"/>
      <c r="CL45" s="114"/>
      <c r="CN45" s="115" t="s">
        <v>152</v>
      </c>
      <c r="CO45" s="113"/>
      <c r="CP45" s="35"/>
      <c r="CQ45" s="114"/>
      <c r="CR45" s="113"/>
      <c r="CS45" s="35"/>
      <c r="CT45" s="115" t="s">
        <v>158</v>
      </c>
      <c r="CX45" s="114"/>
      <c r="CY45" s="114"/>
      <c r="DA45" s="115" t="s">
        <v>152</v>
      </c>
      <c r="DB45" s="113"/>
      <c r="DC45" s="35"/>
      <c r="DD45" s="114"/>
      <c r="DE45" s="113"/>
      <c r="DF45" s="35"/>
      <c r="DG45" s="115" t="s">
        <v>158</v>
      </c>
      <c r="DK45" s="114"/>
      <c r="DL45" s="114"/>
      <c r="DN45" s="115" t="s">
        <v>152</v>
      </c>
      <c r="DO45" s="113"/>
      <c r="DP45" s="35"/>
      <c r="DQ45" s="114"/>
      <c r="DR45" s="113"/>
      <c r="DS45" s="35"/>
      <c r="DT45" s="115" t="s">
        <v>158</v>
      </c>
      <c r="DX45" s="114"/>
      <c r="DY45" s="114"/>
      <c r="EA45" s="115" t="s">
        <v>152</v>
      </c>
      <c r="EB45" s="113"/>
      <c r="EC45" s="35"/>
      <c r="ED45" s="114"/>
      <c r="EE45" s="113"/>
      <c r="EF45" s="35"/>
      <c r="EG45" s="115" t="s">
        <v>158</v>
      </c>
      <c r="EK45" s="114"/>
      <c r="EL45" s="114"/>
      <c r="EN45" s="115" t="s">
        <v>152</v>
      </c>
      <c r="EO45" s="113"/>
      <c r="EP45" s="35"/>
      <c r="EQ45" s="114"/>
      <c r="ER45" s="113"/>
      <c r="ES45" s="35"/>
      <c r="ET45" s="115" t="s">
        <v>158</v>
      </c>
      <c r="EX45" s="114"/>
      <c r="EY45" s="114"/>
      <c r="FA45" s="115" t="s">
        <v>152</v>
      </c>
      <c r="FB45" s="113"/>
      <c r="FC45" s="35"/>
      <c r="FD45" s="114"/>
      <c r="FE45" s="113"/>
      <c r="FF45" s="35"/>
      <c r="FG45" s="115" t="s">
        <v>158</v>
      </c>
      <c r="FK45" s="114"/>
      <c r="FL45" s="114"/>
      <c r="FN45" s="115" t="s">
        <v>152</v>
      </c>
      <c r="FO45" s="113"/>
      <c r="FP45" s="35"/>
      <c r="FQ45" s="114"/>
      <c r="FR45" s="113"/>
      <c r="FS45" s="35"/>
      <c r="FT45" s="115" t="s">
        <v>158</v>
      </c>
      <c r="FX45" s="114"/>
      <c r="FY45" s="114"/>
      <c r="GA45" s="115" t="s">
        <v>152</v>
      </c>
      <c r="GB45" s="113"/>
      <c r="GC45" s="35"/>
      <c r="GD45" s="114"/>
      <c r="GE45" s="113"/>
      <c r="GF45" s="35"/>
      <c r="GG45" s="115" t="s">
        <v>158</v>
      </c>
      <c r="GK45" s="114"/>
      <c r="GL45" s="114"/>
      <c r="GN45" s="115" t="s">
        <v>152</v>
      </c>
      <c r="GO45" s="113"/>
      <c r="GP45" s="35"/>
      <c r="GQ45" s="114"/>
      <c r="GR45" s="113"/>
      <c r="GS45" s="35"/>
      <c r="GT45" s="115" t="s">
        <v>158</v>
      </c>
      <c r="GX45" s="114"/>
      <c r="GY45" s="114"/>
      <c r="HA45" s="115" t="s">
        <v>152</v>
      </c>
      <c r="HB45" s="113"/>
      <c r="HC45" s="35"/>
      <c r="HD45" s="114"/>
      <c r="HE45" s="113"/>
      <c r="HF45" s="35"/>
      <c r="HG45" s="115" t="s">
        <v>158</v>
      </c>
      <c r="HK45" s="114"/>
      <c r="HL45" s="114"/>
      <c r="HN45" s="115" t="s">
        <v>152</v>
      </c>
      <c r="HO45" s="113"/>
      <c r="HP45" s="35"/>
      <c r="HQ45" s="114"/>
      <c r="HR45" s="113"/>
      <c r="HS45" s="35"/>
      <c r="HT45" s="115" t="s">
        <v>158</v>
      </c>
      <c r="HU45" s="175"/>
      <c r="HV45" s="175"/>
      <c r="HX45" s="114"/>
      <c r="HY45" s="114"/>
      <c r="IA45" s="116"/>
      <c r="IB45" s="127" t="s">
        <v>130</v>
      </c>
      <c r="IC45" s="127" t="s">
        <v>131</v>
      </c>
      <c r="ID45" s="235" t="s">
        <v>132</v>
      </c>
      <c r="IE45" s="236"/>
      <c r="IF45" s="127" t="s">
        <v>133</v>
      </c>
      <c r="IG45" s="127" t="s">
        <v>134</v>
      </c>
      <c r="IH45" s="234"/>
      <c r="II45" s="149"/>
    </row>
    <row r="46" spans="1:243" ht="17.25" customHeight="1">
      <c r="A46" s="117" t="s">
        <v>135</v>
      </c>
      <c r="B46" s="113"/>
      <c r="C46" s="35"/>
      <c r="D46" s="118" t="s">
        <v>136</v>
      </c>
      <c r="E46" s="113"/>
      <c r="F46" s="35"/>
      <c r="G46" s="117" t="s">
        <v>135</v>
      </c>
      <c r="L46" s="118" t="s">
        <v>137</v>
      </c>
      <c r="N46" s="117" t="s">
        <v>135</v>
      </c>
      <c r="O46" s="113"/>
      <c r="P46" s="35"/>
      <c r="Q46" s="118" t="s">
        <v>136</v>
      </c>
      <c r="R46" s="113"/>
      <c r="S46" s="35"/>
      <c r="T46" s="117" t="s">
        <v>135</v>
      </c>
      <c r="Y46" s="118" t="s">
        <v>137</v>
      </c>
      <c r="AA46" s="117" t="s">
        <v>135</v>
      </c>
      <c r="AB46" s="113"/>
      <c r="AC46" s="35"/>
      <c r="AD46" s="118" t="s">
        <v>136</v>
      </c>
      <c r="AE46" s="113"/>
      <c r="AF46" s="35"/>
      <c r="AG46" s="117" t="s">
        <v>135</v>
      </c>
      <c r="AL46" s="118" t="s">
        <v>137</v>
      </c>
      <c r="AN46" s="117" t="s">
        <v>135</v>
      </c>
      <c r="AO46" s="113"/>
      <c r="AP46" s="35"/>
      <c r="AQ46" s="118" t="s">
        <v>136</v>
      </c>
      <c r="AR46" s="113"/>
      <c r="AS46" s="35"/>
      <c r="AT46" s="117" t="s">
        <v>135</v>
      </c>
      <c r="AY46" s="118" t="s">
        <v>137</v>
      </c>
      <c r="BA46" s="117" t="s">
        <v>135</v>
      </c>
      <c r="BB46" s="113"/>
      <c r="BC46" s="35"/>
      <c r="BD46" s="118" t="s">
        <v>136</v>
      </c>
      <c r="BE46" s="113"/>
      <c r="BF46" s="35"/>
      <c r="BG46" s="117" t="s">
        <v>135</v>
      </c>
      <c r="BL46" s="118" t="s">
        <v>137</v>
      </c>
      <c r="BN46" s="117" t="s">
        <v>135</v>
      </c>
      <c r="BO46" s="113"/>
      <c r="BP46" s="35"/>
      <c r="BQ46" s="118" t="s">
        <v>136</v>
      </c>
      <c r="BR46" s="113"/>
      <c r="BS46" s="35"/>
      <c r="BT46" s="117" t="s">
        <v>135</v>
      </c>
      <c r="BY46" s="118" t="s">
        <v>137</v>
      </c>
      <c r="CA46" s="117" t="s">
        <v>135</v>
      </c>
      <c r="CB46" s="113"/>
      <c r="CC46" s="35"/>
      <c r="CD46" s="118" t="s">
        <v>136</v>
      </c>
      <c r="CE46" s="113"/>
      <c r="CF46" s="35"/>
      <c r="CG46" s="117" t="s">
        <v>135</v>
      </c>
      <c r="CL46" s="118" t="s">
        <v>137</v>
      </c>
      <c r="CN46" s="117" t="s">
        <v>135</v>
      </c>
      <c r="CO46" s="113"/>
      <c r="CP46" s="35"/>
      <c r="CQ46" s="118" t="s">
        <v>136</v>
      </c>
      <c r="CR46" s="113"/>
      <c r="CS46" s="35"/>
      <c r="CT46" s="117" t="s">
        <v>135</v>
      </c>
      <c r="CY46" s="118" t="s">
        <v>137</v>
      </c>
      <c r="DA46" s="117" t="s">
        <v>135</v>
      </c>
      <c r="DB46" s="113"/>
      <c r="DC46" s="35"/>
      <c r="DD46" s="118" t="s">
        <v>136</v>
      </c>
      <c r="DE46" s="113"/>
      <c r="DF46" s="35"/>
      <c r="DG46" s="117" t="s">
        <v>135</v>
      </c>
      <c r="DL46" s="118" t="s">
        <v>137</v>
      </c>
      <c r="DN46" s="117" t="s">
        <v>135</v>
      </c>
      <c r="DO46" s="113"/>
      <c r="DP46" s="35"/>
      <c r="DQ46" s="118" t="s">
        <v>136</v>
      </c>
      <c r="DR46" s="113"/>
      <c r="DS46" s="35"/>
      <c r="DT46" s="117" t="s">
        <v>135</v>
      </c>
      <c r="DY46" s="118" t="s">
        <v>137</v>
      </c>
      <c r="EA46" s="117" t="s">
        <v>135</v>
      </c>
      <c r="EB46" s="113"/>
      <c r="EC46" s="35"/>
      <c r="ED46" s="118" t="s">
        <v>136</v>
      </c>
      <c r="EE46" s="113"/>
      <c r="EF46" s="35"/>
      <c r="EG46" s="117" t="s">
        <v>135</v>
      </c>
      <c r="EL46" s="118" t="s">
        <v>137</v>
      </c>
      <c r="EN46" s="117" t="s">
        <v>135</v>
      </c>
      <c r="EO46" s="113"/>
      <c r="EP46" s="35"/>
      <c r="EQ46" s="118" t="s">
        <v>136</v>
      </c>
      <c r="ER46" s="113"/>
      <c r="ES46" s="35"/>
      <c r="ET46" s="117" t="s">
        <v>135</v>
      </c>
      <c r="EY46" s="118" t="s">
        <v>137</v>
      </c>
      <c r="FA46" s="117" t="s">
        <v>135</v>
      </c>
      <c r="FB46" s="113"/>
      <c r="FC46" s="35"/>
      <c r="FD46" s="118" t="s">
        <v>136</v>
      </c>
      <c r="FE46" s="113"/>
      <c r="FF46" s="35"/>
      <c r="FG46" s="117" t="s">
        <v>135</v>
      </c>
      <c r="FL46" s="118" t="s">
        <v>137</v>
      </c>
      <c r="FN46" s="117" t="s">
        <v>135</v>
      </c>
      <c r="FO46" s="113"/>
      <c r="FP46" s="35"/>
      <c r="FQ46" s="118" t="s">
        <v>136</v>
      </c>
      <c r="FR46" s="113"/>
      <c r="FS46" s="35"/>
      <c r="FT46" s="117" t="s">
        <v>135</v>
      </c>
      <c r="FY46" s="118" t="s">
        <v>137</v>
      </c>
      <c r="GA46" s="117" t="s">
        <v>135</v>
      </c>
      <c r="GB46" s="113"/>
      <c r="GC46" s="35"/>
      <c r="GD46" s="118" t="s">
        <v>136</v>
      </c>
      <c r="GE46" s="113"/>
      <c r="GF46" s="35"/>
      <c r="GG46" s="117" t="s">
        <v>135</v>
      </c>
      <c r="GL46" s="118" t="s">
        <v>137</v>
      </c>
      <c r="GN46" s="117" t="s">
        <v>135</v>
      </c>
      <c r="GO46" s="113"/>
      <c r="GP46" s="35"/>
      <c r="GQ46" s="118" t="s">
        <v>136</v>
      </c>
      <c r="GR46" s="113"/>
      <c r="GS46" s="35"/>
      <c r="GT46" s="117" t="s">
        <v>135</v>
      </c>
      <c r="GY46" s="118" t="s">
        <v>137</v>
      </c>
      <c r="HA46" s="117" t="s">
        <v>135</v>
      </c>
      <c r="HB46" s="113"/>
      <c r="HC46" s="35"/>
      <c r="HD46" s="118" t="s">
        <v>136</v>
      </c>
      <c r="HE46" s="113"/>
      <c r="HF46" s="35"/>
      <c r="HG46" s="117" t="s">
        <v>135</v>
      </c>
      <c r="HL46" s="118" t="s">
        <v>137</v>
      </c>
      <c r="HN46" s="117" t="s">
        <v>135</v>
      </c>
      <c r="HO46" s="113"/>
      <c r="HP46" s="35"/>
      <c r="HQ46" s="118" t="s">
        <v>136</v>
      </c>
      <c r="HR46" s="113"/>
      <c r="HS46" s="35"/>
      <c r="HT46" s="117" t="s">
        <v>135</v>
      </c>
      <c r="HW46" s="118" t="s">
        <v>136</v>
      </c>
      <c r="HY46" s="118"/>
      <c r="IA46" s="119" t="s">
        <v>146</v>
      </c>
      <c r="IB46" s="120">
        <f>SUM(IB19:IB26)</f>
        <v>112769.99999998587</v>
      </c>
      <c r="IC46" s="120">
        <f>SUM(IC19:IC26)</f>
        <v>34525.55000007271</v>
      </c>
      <c r="ID46" s="237">
        <f>IB46/8</f>
        <v>14096.249999998234</v>
      </c>
      <c r="IE46" s="238"/>
      <c r="IF46" s="121">
        <f>IC46/8</f>
        <v>4315.693750009089</v>
      </c>
      <c r="IG46" s="122">
        <f>SUM(IF19:IF26)/8</f>
        <v>14747.079611706935</v>
      </c>
      <c r="IH46" s="99">
        <f>ID46/SQRT((ID46*ID46)+(IF46*IF46))</f>
        <v>0.9561901737970189</v>
      </c>
      <c r="II46" s="135"/>
    </row>
    <row r="47" spans="1:243" ht="15" customHeight="1">
      <c r="A47" s="117"/>
      <c r="B47" s="113"/>
      <c r="C47" s="35"/>
      <c r="D47" s="118"/>
      <c r="E47" s="113"/>
      <c r="F47" s="35"/>
      <c r="G47" s="117"/>
      <c r="L47" s="118"/>
      <c r="N47" s="117"/>
      <c r="O47" s="113"/>
      <c r="P47" s="35"/>
      <c r="Q47" s="118"/>
      <c r="R47" s="113"/>
      <c r="S47" s="35"/>
      <c r="T47" s="117"/>
      <c r="Y47" s="118"/>
      <c r="AA47" s="117"/>
      <c r="AB47" s="113"/>
      <c r="AC47" s="35"/>
      <c r="AD47" s="118"/>
      <c r="AE47" s="113"/>
      <c r="AF47" s="35"/>
      <c r="AG47" s="117"/>
      <c r="AL47" s="118"/>
      <c r="AN47" s="117"/>
      <c r="AO47" s="113"/>
      <c r="AP47" s="35"/>
      <c r="AQ47" s="118"/>
      <c r="AR47" s="113"/>
      <c r="AS47" s="35"/>
      <c r="AT47" s="117"/>
      <c r="AY47" s="118"/>
      <c r="BA47" s="117"/>
      <c r="BB47" s="113"/>
      <c r="BC47" s="35"/>
      <c r="BD47" s="118"/>
      <c r="BE47" s="113"/>
      <c r="BF47" s="35"/>
      <c r="BG47" s="117"/>
      <c r="BL47" s="118"/>
      <c r="BN47" s="117"/>
      <c r="BO47" s="113"/>
      <c r="BP47" s="35"/>
      <c r="BQ47" s="118"/>
      <c r="BR47" s="113"/>
      <c r="BS47" s="35"/>
      <c r="BT47" s="117"/>
      <c r="BY47" s="118"/>
      <c r="CA47" s="117"/>
      <c r="CB47" s="113"/>
      <c r="CC47" s="35"/>
      <c r="CD47" s="118"/>
      <c r="CE47" s="113"/>
      <c r="CF47" s="35"/>
      <c r="CG47" s="117"/>
      <c r="CL47" s="118"/>
      <c r="CN47" s="117"/>
      <c r="CO47" s="113"/>
      <c r="CP47" s="35"/>
      <c r="CQ47" s="118"/>
      <c r="CR47" s="113"/>
      <c r="CS47" s="35"/>
      <c r="CT47" s="117"/>
      <c r="CY47" s="118"/>
      <c r="DA47" s="117"/>
      <c r="DB47" s="113"/>
      <c r="DC47" s="35"/>
      <c r="DD47" s="118"/>
      <c r="DE47" s="113"/>
      <c r="DF47" s="35"/>
      <c r="DG47" s="117"/>
      <c r="DL47" s="118"/>
      <c r="DN47" s="117"/>
      <c r="DO47" s="113"/>
      <c r="DP47" s="35"/>
      <c r="DQ47" s="118"/>
      <c r="DR47" s="113"/>
      <c r="DS47" s="35"/>
      <c r="DT47" s="117"/>
      <c r="DY47" s="118"/>
      <c r="EA47" s="117"/>
      <c r="EB47" s="113"/>
      <c r="EC47" s="35"/>
      <c r="ED47" s="118"/>
      <c r="EE47" s="113"/>
      <c r="EF47" s="35"/>
      <c r="EG47" s="117"/>
      <c r="EL47" s="118"/>
      <c r="EN47" s="117"/>
      <c r="EO47" s="113"/>
      <c r="EP47" s="35"/>
      <c r="EQ47" s="118"/>
      <c r="ER47" s="113"/>
      <c r="ES47" s="35"/>
      <c r="ET47" s="117"/>
      <c r="EY47" s="118"/>
      <c r="FA47" s="117"/>
      <c r="FB47" s="113"/>
      <c r="FC47" s="35"/>
      <c r="FD47" s="118"/>
      <c r="FE47" s="113"/>
      <c r="FF47" s="35"/>
      <c r="FG47" s="117"/>
      <c r="FL47" s="118"/>
      <c r="FN47" s="117"/>
      <c r="FO47" s="113"/>
      <c r="FP47" s="35"/>
      <c r="FQ47" s="118"/>
      <c r="FR47" s="113"/>
      <c r="FS47" s="35"/>
      <c r="FT47" s="117"/>
      <c r="FY47" s="118"/>
      <c r="GA47" s="117"/>
      <c r="GB47" s="113"/>
      <c r="GC47" s="35"/>
      <c r="GD47" s="118"/>
      <c r="GE47" s="113"/>
      <c r="GF47" s="35"/>
      <c r="GG47" s="117"/>
      <c r="GL47" s="118"/>
      <c r="GN47" s="117"/>
      <c r="GO47" s="113"/>
      <c r="GP47" s="35"/>
      <c r="GQ47" s="118"/>
      <c r="GR47" s="113"/>
      <c r="GS47" s="35"/>
      <c r="GT47" s="117"/>
      <c r="GY47" s="118"/>
      <c r="HA47" s="117"/>
      <c r="HB47" s="113"/>
      <c r="HC47" s="35"/>
      <c r="HD47" s="118"/>
      <c r="HE47" s="113"/>
      <c r="HF47" s="35"/>
      <c r="HG47" s="117"/>
      <c r="HL47" s="118"/>
      <c r="HN47" s="117"/>
      <c r="HO47" s="113"/>
      <c r="HP47" s="35"/>
      <c r="HQ47" s="118"/>
      <c r="HR47" s="113"/>
      <c r="HS47" s="35"/>
      <c r="HT47" s="117"/>
      <c r="HY47" s="118"/>
      <c r="IA47" s="119" t="s">
        <v>147</v>
      </c>
      <c r="IB47" s="120">
        <f>SUM(IB27:IB34)</f>
        <v>157813.10000001217</v>
      </c>
      <c r="IC47" s="120">
        <f>SUM(IC27:IC34)</f>
        <v>43645.10000000974</v>
      </c>
      <c r="ID47" s="237">
        <f>IB47/8</f>
        <v>19726.63750000152</v>
      </c>
      <c r="IE47" s="238"/>
      <c r="IF47" s="121">
        <f>IC47/8</f>
        <v>5455.637500001218</v>
      </c>
      <c r="IG47" s="122">
        <f>SUM(IF27:IF34)/8</f>
        <v>20468.440561601954</v>
      </c>
      <c r="IH47" s="99">
        <f>ID47/SQRT((ID47*ID47)+(IF47*IF47))</f>
        <v>0.9638194866918586</v>
      </c>
      <c r="II47" s="135"/>
    </row>
    <row r="48" spans="1:243" ht="15">
      <c r="A48" s="113"/>
      <c r="B48" s="113"/>
      <c r="C48" s="35"/>
      <c r="D48" s="114"/>
      <c r="E48" s="113"/>
      <c r="F48" s="35"/>
      <c r="G48" s="114"/>
      <c r="N48" s="113"/>
      <c r="O48" s="113"/>
      <c r="P48" s="35"/>
      <c r="Q48" s="114"/>
      <c r="R48" s="113"/>
      <c r="S48" s="35"/>
      <c r="T48" s="114"/>
      <c r="AA48" s="113"/>
      <c r="AB48" s="113"/>
      <c r="AC48" s="35"/>
      <c r="AD48" s="114"/>
      <c r="AE48" s="113"/>
      <c r="AF48" s="35"/>
      <c r="AG48" s="114"/>
      <c r="AN48" s="113"/>
      <c r="AO48" s="113"/>
      <c r="AP48" s="35"/>
      <c r="AQ48" s="114"/>
      <c r="AR48" s="113"/>
      <c r="AS48" s="35"/>
      <c r="AT48" s="114"/>
      <c r="BA48" s="113"/>
      <c r="BB48" s="113"/>
      <c r="BC48" s="35"/>
      <c r="BD48" s="114"/>
      <c r="BE48" s="113"/>
      <c r="BF48" s="35"/>
      <c r="BG48" s="114"/>
      <c r="BN48" s="113"/>
      <c r="BO48" s="113"/>
      <c r="BP48" s="35"/>
      <c r="BQ48" s="114"/>
      <c r="BR48" s="113"/>
      <c r="BS48" s="35"/>
      <c r="BT48" s="114"/>
      <c r="CA48" s="113"/>
      <c r="CB48" s="113"/>
      <c r="CC48" s="35"/>
      <c r="CD48" s="114"/>
      <c r="CE48" s="113"/>
      <c r="CF48" s="35"/>
      <c r="CG48" s="114"/>
      <c r="CN48" s="113"/>
      <c r="CO48" s="113"/>
      <c r="CP48" s="35"/>
      <c r="CQ48" s="114"/>
      <c r="CR48" s="113"/>
      <c r="CS48" s="35"/>
      <c r="CT48" s="114"/>
      <c r="DA48" s="113"/>
      <c r="DB48" s="113"/>
      <c r="DC48" s="35"/>
      <c r="DD48" s="114"/>
      <c r="DE48" s="113"/>
      <c r="DF48" s="35"/>
      <c r="DG48" s="114"/>
      <c r="DN48" s="113"/>
      <c r="DO48" s="113"/>
      <c r="DP48" s="35"/>
      <c r="DQ48" s="114"/>
      <c r="DR48" s="113"/>
      <c r="DS48" s="35"/>
      <c r="DT48" s="114"/>
      <c r="EA48" s="113"/>
      <c r="EB48" s="113"/>
      <c r="EC48" s="35"/>
      <c r="ED48" s="114"/>
      <c r="EE48" s="113"/>
      <c r="EF48" s="35"/>
      <c r="EG48" s="114"/>
      <c r="EN48" s="113"/>
      <c r="EO48" s="113"/>
      <c r="EP48" s="35"/>
      <c r="EQ48" s="114"/>
      <c r="ER48" s="113"/>
      <c r="ES48" s="35"/>
      <c r="ET48" s="114"/>
      <c r="FA48" s="113"/>
      <c r="FB48" s="113"/>
      <c r="FC48" s="35"/>
      <c r="FD48" s="114"/>
      <c r="FE48" s="113"/>
      <c r="FF48" s="35"/>
      <c r="FG48" s="114"/>
      <c r="FN48" s="113"/>
      <c r="FO48" s="113"/>
      <c r="FP48" s="35"/>
      <c r="FQ48" s="114"/>
      <c r="FR48" s="113"/>
      <c r="FS48" s="35"/>
      <c r="FT48" s="114"/>
      <c r="GA48" s="113"/>
      <c r="GB48" s="113"/>
      <c r="GC48" s="35"/>
      <c r="GD48" s="114"/>
      <c r="GE48" s="113"/>
      <c r="GF48" s="35"/>
      <c r="GG48" s="114"/>
      <c r="GN48" s="113"/>
      <c r="GO48" s="113"/>
      <c r="GP48" s="35"/>
      <c r="GQ48" s="114"/>
      <c r="GR48" s="113"/>
      <c r="GS48" s="136"/>
      <c r="GT48" s="114"/>
      <c r="HN48" s="131"/>
      <c r="HO48" s="132"/>
      <c r="HP48" s="132"/>
      <c r="HQ48" s="183"/>
      <c r="HR48" s="184"/>
      <c r="HS48" s="133"/>
      <c r="HT48" s="134"/>
      <c r="HU48" s="135"/>
      <c r="IA48" s="119" t="s">
        <v>148</v>
      </c>
      <c r="IB48" s="120">
        <f>SUM(IB35:IB42)</f>
        <v>144045.40000001542</v>
      </c>
      <c r="IC48" s="120">
        <f>SUM(IC35:IC42)</f>
        <v>38345.34999989478</v>
      </c>
      <c r="ID48" s="237">
        <f>IB48/8</f>
        <v>18005.675000001927</v>
      </c>
      <c r="IE48" s="238"/>
      <c r="IF48" s="121">
        <f>IC48/8</f>
        <v>4793.168749986848</v>
      </c>
      <c r="IG48" s="122">
        <f>SUM(IF35:IF42)/8</f>
        <v>18634.777687491198</v>
      </c>
      <c r="IH48" s="99">
        <f>ID48/SQRT((ID48*ID48)+(IF48*IF48))</f>
        <v>0.9663463459024566</v>
      </c>
      <c r="II48" s="135"/>
    </row>
    <row r="49" spans="1:243" ht="15">
      <c r="A49" s="113"/>
      <c r="B49" s="113"/>
      <c r="C49" s="35"/>
      <c r="D49" s="114"/>
      <c r="E49" s="113"/>
      <c r="F49" s="35"/>
      <c r="G49" s="114"/>
      <c r="N49" s="113"/>
      <c r="O49" s="113"/>
      <c r="P49" s="35"/>
      <c r="Q49" s="114"/>
      <c r="R49" s="113"/>
      <c r="S49" s="35"/>
      <c r="T49" s="114"/>
      <c r="AA49" s="113"/>
      <c r="AB49" s="113"/>
      <c r="AC49" s="35"/>
      <c r="AD49" s="114"/>
      <c r="AE49" s="113"/>
      <c r="AF49" s="35"/>
      <c r="AG49" s="114"/>
      <c r="AN49" s="113"/>
      <c r="AO49" s="113"/>
      <c r="AP49" s="35"/>
      <c r="AQ49" s="114"/>
      <c r="AR49" s="113"/>
      <c r="AS49" s="35"/>
      <c r="AT49" s="114"/>
      <c r="BA49" s="113"/>
      <c r="BB49" s="113"/>
      <c r="BC49" s="35"/>
      <c r="BD49" s="114"/>
      <c r="BE49" s="113"/>
      <c r="BF49" s="35"/>
      <c r="BG49" s="114"/>
      <c r="BN49" s="113"/>
      <c r="BO49" s="113"/>
      <c r="BP49" s="35"/>
      <c r="BQ49" s="114"/>
      <c r="BR49" s="113"/>
      <c r="BS49" s="35"/>
      <c r="BT49" s="114"/>
      <c r="CA49" s="113"/>
      <c r="CB49" s="113"/>
      <c r="CC49" s="35"/>
      <c r="CD49" s="114"/>
      <c r="CE49" s="113"/>
      <c r="CF49" s="35"/>
      <c r="CG49" s="114"/>
      <c r="CN49" s="113"/>
      <c r="CO49" s="113"/>
      <c r="CP49" s="35"/>
      <c r="CQ49" s="114"/>
      <c r="CR49" s="113"/>
      <c r="CS49" s="35"/>
      <c r="CT49" s="114"/>
      <c r="DA49" s="113"/>
      <c r="DB49" s="113"/>
      <c r="DC49" s="35"/>
      <c r="DD49" s="114"/>
      <c r="DE49" s="113"/>
      <c r="DF49" s="35"/>
      <c r="DG49" s="114"/>
      <c r="DN49" s="113"/>
      <c r="DO49" s="113"/>
      <c r="DP49" s="35"/>
      <c r="DQ49" s="114"/>
      <c r="DR49" s="113"/>
      <c r="DS49" s="35"/>
      <c r="DT49" s="114"/>
      <c r="EA49" s="113"/>
      <c r="EB49" s="113"/>
      <c r="EC49" s="35"/>
      <c r="ED49" s="114"/>
      <c r="EE49" s="113"/>
      <c r="EF49" s="35"/>
      <c r="EG49" s="114"/>
      <c r="EN49" s="113"/>
      <c r="EO49" s="113"/>
      <c r="EP49" s="35"/>
      <c r="EQ49" s="114"/>
      <c r="ER49" s="113"/>
      <c r="ES49" s="35"/>
      <c r="ET49" s="114"/>
      <c r="FA49" s="113"/>
      <c r="FB49" s="113"/>
      <c r="FC49" s="35"/>
      <c r="FD49" s="114"/>
      <c r="FE49" s="113"/>
      <c r="FF49" s="35"/>
      <c r="FG49" s="114"/>
      <c r="FN49" s="113"/>
      <c r="FO49" s="113"/>
      <c r="FP49" s="35"/>
      <c r="FQ49" s="114"/>
      <c r="FR49" s="113"/>
      <c r="FS49" s="35"/>
      <c r="FT49" s="114"/>
      <c r="GA49" s="113"/>
      <c r="GB49" s="113"/>
      <c r="GC49" s="35"/>
      <c r="GD49" s="114"/>
      <c r="GE49" s="113"/>
      <c r="GF49" s="35"/>
      <c r="GG49" s="114"/>
      <c r="GJ49" t="s">
        <v>150</v>
      </c>
      <c r="GN49" s="113"/>
      <c r="GO49" s="113"/>
      <c r="GP49" s="35"/>
      <c r="GQ49" s="114"/>
      <c r="GR49" s="113"/>
      <c r="GS49" s="136"/>
      <c r="GT49" s="114"/>
      <c r="HN49" s="131"/>
      <c r="HO49" s="132"/>
      <c r="HP49" s="132"/>
      <c r="HQ49" s="183"/>
      <c r="HR49" s="184"/>
      <c r="HS49" s="133"/>
      <c r="HT49" s="134"/>
      <c r="HU49" s="135"/>
      <c r="IA49" s="123" t="s">
        <v>138</v>
      </c>
      <c r="IB49" s="120">
        <f>SUM(IB19:IB42)</f>
        <v>414628.5000000134</v>
      </c>
      <c r="IC49" s="120">
        <f>SUM(IC19:IC42)</f>
        <v>116515.9999999772</v>
      </c>
      <c r="ID49" s="237">
        <f>IB49/24</f>
        <v>17276.187500000557</v>
      </c>
      <c r="IE49" s="238"/>
      <c r="IF49" s="121">
        <f>IC49/24</f>
        <v>4854.8333333323835</v>
      </c>
      <c r="IG49" s="122">
        <f>SUM(IF19:IF42)/24</f>
        <v>17950.099286933357</v>
      </c>
      <c r="IH49" s="99">
        <f>ID49/SQRT((ID49*ID49)+(IF49*IF49))</f>
        <v>0.9627103828809008</v>
      </c>
      <c r="II49" s="135"/>
    </row>
    <row r="50" spans="1:229" ht="15">
      <c r="A50" s="113"/>
      <c r="B50" s="113"/>
      <c r="C50" s="35"/>
      <c r="D50" s="114"/>
      <c r="E50" s="113"/>
      <c r="F50" s="35"/>
      <c r="G50" s="114"/>
      <c r="N50" s="113"/>
      <c r="O50" s="113"/>
      <c r="P50" s="35"/>
      <c r="Q50" s="114"/>
      <c r="R50" s="113"/>
      <c r="S50" s="35"/>
      <c r="T50" s="114"/>
      <c r="AA50" s="113"/>
      <c r="AB50" s="113"/>
      <c r="AC50" s="35"/>
      <c r="AD50" s="114"/>
      <c r="AE50" s="113"/>
      <c r="AF50" s="35"/>
      <c r="AG50" s="114"/>
      <c r="AN50" s="113"/>
      <c r="AO50" s="113"/>
      <c r="AP50" s="35"/>
      <c r="AQ50" s="114"/>
      <c r="AR50" s="113"/>
      <c r="AS50" s="35"/>
      <c r="AT50" s="114"/>
      <c r="BA50" s="113"/>
      <c r="BB50" s="113"/>
      <c r="BC50" s="35"/>
      <c r="BD50" s="114"/>
      <c r="BE50" s="113"/>
      <c r="BF50" s="35"/>
      <c r="BG50" s="114"/>
      <c r="BN50" s="113"/>
      <c r="BO50" s="113"/>
      <c r="BP50" s="35"/>
      <c r="BQ50" s="114"/>
      <c r="BR50" s="113"/>
      <c r="BS50" s="35"/>
      <c r="BT50" s="114"/>
      <c r="CA50" s="113"/>
      <c r="CB50" s="113"/>
      <c r="CC50" s="35"/>
      <c r="CD50" s="114"/>
      <c r="CE50" s="113"/>
      <c r="CF50" s="35"/>
      <c r="CG50" s="114"/>
      <c r="CN50" s="113"/>
      <c r="CO50" s="113"/>
      <c r="CP50" s="35"/>
      <c r="CQ50" s="114"/>
      <c r="CR50" s="113"/>
      <c r="CS50" s="35"/>
      <c r="CT50" s="114"/>
      <c r="DA50" s="113"/>
      <c r="DB50" s="113"/>
      <c r="DC50" s="35"/>
      <c r="DD50" s="114"/>
      <c r="DE50" s="113"/>
      <c r="DF50" s="35"/>
      <c r="DG50" s="114"/>
      <c r="DN50" s="113"/>
      <c r="DO50" s="113"/>
      <c r="DP50" s="35"/>
      <c r="DQ50" s="114"/>
      <c r="DR50" s="113"/>
      <c r="DS50" s="35"/>
      <c r="DT50" s="114"/>
      <c r="EA50" s="113"/>
      <c r="EB50" s="113"/>
      <c r="EC50" s="35"/>
      <c r="ED50" s="114"/>
      <c r="EE50" s="113"/>
      <c r="EF50" s="35"/>
      <c r="EG50" s="114"/>
      <c r="EN50" s="113"/>
      <c r="EO50" s="113"/>
      <c r="EP50" s="35"/>
      <c r="EQ50" s="114"/>
      <c r="ER50" s="113"/>
      <c r="ES50" s="35"/>
      <c r="ET50" s="114"/>
      <c r="FA50" s="113"/>
      <c r="FB50" s="113"/>
      <c r="FC50" s="35"/>
      <c r="FD50" s="114"/>
      <c r="FE50" s="113"/>
      <c r="FF50" s="35"/>
      <c r="FG50" s="114"/>
      <c r="FN50" s="113"/>
      <c r="FO50" s="113"/>
      <c r="FP50" s="35"/>
      <c r="FQ50" s="114"/>
      <c r="FR50" s="113"/>
      <c r="FS50" s="35"/>
      <c r="FT50" s="114"/>
      <c r="GA50" s="113"/>
      <c r="GB50" s="113"/>
      <c r="GC50" s="35"/>
      <c r="GD50" s="114"/>
      <c r="GE50" s="113"/>
      <c r="GF50" s="35"/>
      <c r="GG50" s="114"/>
      <c r="GN50" s="113"/>
      <c r="GO50" s="113"/>
      <c r="GP50" s="35"/>
      <c r="GQ50" s="114"/>
      <c r="GR50" s="113"/>
      <c r="GS50" s="136"/>
      <c r="GT50" s="114"/>
      <c r="HN50" s="113"/>
      <c r="HO50" s="113"/>
      <c r="HP50" s="35"/>
      <c r="HQ50" s="113"/>
      <c r="HR50" s="113"/>
      <c r="HS50" s="113"/>
      <c r="HT50" s="114"/>
      <c r="HU50" s="136"/>
    </row>
    <row r="51" spans="1:229" ht="15">
      <c r="A51" s="113"/>
      <c r="B51" s="113"/>
      <c r="C51" s="35"/>
      <c r="D51" s="114"/>
      <c r="E51" s="113"/>
      <c r="F51" s="35"/>
      <c r="G51" s="114"/>
      <c r="N51" s="113"/>
      <c r="O51" s="113"/>
      <c r="P51" s="35"/>
      <c r="Q51" s="114"/>
      <c r="R51" s="113"/>
      <c r="S51" s="35"/>
      <c r="T51" s="114"/>
      <c r="AA51" s="113"/>
      <c r="AB51" s="113"/>
      <c r="AC51" s="35"/>
      <c r="AD51" s="114"/>
      <c r="AE51" s="113"/>
      <c r="AF51" s="35"/>
      <c r="AG51" s="114"/>
      <c r="AN51" s="113"/>
      <c r="AO51" s="113"/>
      <c r="AP51" s="35"/>
      <c r="AQ51" s="114"/>
      <c r="AR51" s="113"/>
      <c r="AS51" s="35"/>
      <c r="AT51" s="114"/>
      <c r="BA51" s="113"/>
      <c r="BB51" s="113"/>
      <c r="BC51" s="35"/>
      <c r="BD51" s="114"/>
      <c r="BE51" s="113"/>
      <c r="BF51" s="35"/>
      <c r="BG51" s="114"/>
      <c r="BN51" s="113"/>
      <c r="BO51" s="113"/>
      <c r="BP51" s="35"/>
      <c r="BQ51" s="114"/>
      <c r="BR51" s="113"/>
      <c r="BS51" s="35"/>
      <c r="BT51" s="114"/>
      <c r="CA51" s="113"/>
      <c r="CB51" s="113"/>
      <c r="CC51" s="35"/>
      <c r="CD51" s="114"/>
      <c r="CE51" s="113"/>
      <c r="CF51" s="35"/>
      <c r="CG51" s="114"/>
      <c r="CN51" s="113"/>
      <c r="CO51" s="113"/>
      <c r="CP51" s="35"/>
      <c r="CQ51" s="114"/>
      <c r="CR51" s="113"/>
      <c r="CS51" s="35"/>
      <c r="CT51" s="114"/>
      <c r="DA51" s="113"/>
      <c r="DB51" s="113"/>
      <c r="DC51" s="35"/>
      <c r="DD51" s="114"/>
      <c r="DE51" s="113"/>
      <c r="DF51" s="35"/>
      <c r="DG51" s="114"/>
      <c r="DN51" s="113"/>
      <c r="DO51" s="113"/>
      <c r="DP51" s="35"/>
      <c r="DQ51" s="114"/>
      <c r="DR51" s="113"/>
      <c r="DS51" s="35"/>
      <c r="DT51" s="114"/>
      <c r="EA51" s="113"/>
      <c r="EB51" s="113"/>
      <c r="EC51" s="35"/>
      <c r="ED51" s="114"/>
      <c r="EE51" s="113"/>
      <c r="EF51" s="35"/>
      <c r="EG51" s="114"/>
      <c r="EN51" s="113"/>
      <c r="EO51" s="113"/>
      <c r="EP51" s="35"/>
      <c r="EQ51" s="114"/>
      <c r="ER51" s="113"/>
      <c r="ES51" s="35"/>
      <c r="ET51" s="114"/>
      <c r="FA51" s="113"/>
      <c r="FB51" s="113"/>
      <c r="FC51" s="35"/>
      <c r="FD51" s="114"/>
      <c r="FE51" s="113"/>
      <c r="FF51" s="35"/>
      <c r="FG51" s="114"/>
      <c r="FN51" s="113"/>
      <c r="FO51" s="113"/>
      <c r="FP51" s="35"/>
      <c r="FQ51" s="114"/>
      <c r="FR51" s="113"/>
      <c r="FS51" s="35"/>
      <c r="FT51" s="114"/>
      <c r="GA51" s="113"/>
      <c r="GB51" s="113"/>
      <c r="GC51" s="35"/>
      <c r="GD51" s="114"/>
      <c r="GE51" s="113"/>
      <c r="GF51" s="35"/>
      <c r="GG51" s="114"/>
      <c r="GN51" s="113"/>
      <c r="GO51" s="113"/>
      <c r="GP51" s="35"/>
      <c r="GQ51" s="114"/>
      <c r="GR51" s="113"/>
      <c r="GS51" s="136"/>
      <c r="GT51" s="114"/>
      <c r="HN51" s="35"/>
      <c r="HO51" s="113"/>
      <c r="HP51" s="35"/>
      <c r="HQ51" s="113"/>
      <c r="HR51" s="113"/>
      <c r="HS51" s="113"/>
      <c r="HT51" s="114"/>
      <c r="HU51" s="136"/>
    </row>
    <row r="52" spans="1:229" ht="15">
      <c r="A52" s="113"/>
      <c r="B52" s="113"/>
      <c r="C52" s="35"/>
      <c r="D52" s="114"/>
      <c r="E52" s="113"/>
      <c r="F52" s="35"/>
      <c r="G52" s="114"/>
      <c r="N52" s="113"/>
      <c r="O52" s="113"/>
      <c r="P52" s="35"/>
      <c r="Q52" s="114"/>
      <c r="R52" s="113"/>
      <c r="S52" s="35"/>
      <c r="T52" s="114"/>
      <c r="AA52" s="113"/>
      <c r="AB52" s="113"/>
      <c r="AC52" s="35"/>
      <c r="AD52" s="114"/>
      <c r="AE52" s="113"/>
      <c r="AF52" s="35"/>
      <c r="AG52" s="114"/>
      <c r="AN52" s="113"/>
      <c r="AO52" s="113"/>
      <c r="AP52" s="35"/>
      <c r="AQ52" s="114"/>
      <c r="AR52" s="113"/>
      <c r="AS52" s="35"/>
      <c r="AT52" s="114"/>
      <c r="BA52" s="113"/>
      <c r="BB52" s="113"/>
      <c r="BC52" s="35"/>
      <c r="BD52" s="114"/>
      <c r="BE52" s="113"/>
      <c r="BF52" s="35"/>
      <c r="BG52" s="114"/>
      <c r="BN52" s="113"/>
      <c r="BO52" s="113"/>
      <c r="BP52" s="35"/>
      <c r="BQ52" s="114"/>
      <c r="BR52" s="113"/>
      <c r="BS52" s="35"/>
      <c r="BT52" s="114"/>
      <c r="CA52" s="113"/>
      <c r="CB52" s="113"/>
      <c r="CC52" s="35"/>
      <c r="CD52" s="114"/>
      <c r="CE52" s="113"/>
      <c r="CF52" s="35"/>
      <c r="CG52" s="114"/>
      <c r="CN52" s="113"/>
      <c r="CO52" s="113"/>
      <c r="CP52" s="35"/>
      <c r="CQ52" s="114"/>
      <c r="CR52" s="113"/>
      <c r="CS52" s="35"/>
      <c r="CT52" s="114"/>
      <c r="DA52" s="113"/>
      <c r="DB52" s="113"/>
      <c r="DC52" s="35"/>
      <c r="DD52" s="114"/>
      <c r="DE52" s="113"/>
      <c r="DF52" s="35"/>
      <c r="DG52" s="114"/>
      <c r="DN52" s="113"/>
      <c r="DO52" s="113"/>
      <c r="DP52" s="35"/>
      <c r="DQ52" s="114"/>
      <c r="DR52" s="113"/>
      <c r="DS52" s="35"/>
      <c r="DT52" s="114"/>
      <c r="EA52" s="113"/>
      <c r="EB52" s="113"/>
      <c r="EC52" s="35"/>
      <c r="ED52" s="114"/>
      <c r="EE52" s="113"/>
      <c r="EF52" s="35"/>
      <c r="EG52" s="114"/>
      <c r="EN52" s="113"/>
      <c r="EO52" s="113"/>
      <c r="EP52" s="35"/>
      <c r="EQ52" s="114"/>
      <c r="ER52" s="113"/>
      <c r="ES52" s="35"/>
      <c r="ET52" s="114"/>
      <c r="FA52" s="113"/>
      <c r="FB52" s="113"/>
      <c r="FC52" s="35"/>
      <c r="FD52" s="114"/>
      <c r="FE52" s="113"/>
      <c r="FF52" s="35"/>
      <c r="FG52" s="114"/>
      <c r="FN52" s="113"/>
      <c r="FO52" s="113"/>
      <c r="FP52" s="35"/>
      <c r="FQ52" s="114"/>
      <c r="FR52" s="113"/>
      <c r="FS52" s="35"/>
      <c r="FT52" s="114"/>
      <c r="GA52" s="113"/>
      <c r="GB52" s="113"/>
      <c r="GC52" s="35"/>
      <c r="GD52" s="114"/>
      <c r="GE52" s="113"/>
      <c r="GF52" s="35"/>
      <c r="GG52" s="114"/>
      <c r="GN52" s="113"/>
      <c r="GO52" s="113"/>
      <c r="GP52" s="35"/>
      <c r="GQ52" s="114"/>
      <c r="GR52" s="113"/>
      <c r="GS52" s="136"/>
      <c r="GT52" s="114"/>
      <c r="HN52" s="113"/>
      <c r="HO52" s="113"/>
      <c r="HP52" s="35"/>
      <c r="HQ52" s="113"/>
      <c r="HR52" s="113"/>
      <c r="HS52" s="113"/>
      <c r="HT52" s="114"/>
      <c r="HU52" s="136"/>
    </row>
    <row r="53" spans="1:228" ht="15">
      <c r="A53" s="113"/>
      <c r="B53" s="113"/>
      <c r="C53" s="35"/>
      <c r="D53" s="114"/>
      <c r="E53" s="113"/>
      <c r="F53" s="35"/>
      <c r="G53" s="114"/>
      <c r="N53" s="113"/>
      <c r="O53" s="113"/>
      <c r="P53" s="35"/>
      <c r="Q53" s="114"/>
      <c r="R53" s="113"/>
      <c r="S53" s="35"/>
      <c r="T53" s="114"/>
      <c r="AA53" s="113"/>
      <c r="AB53" s="113"/>
      <c r="AC53" s="35"/>
      <c r="AD53" s="114"/>
      <c r="AE53" s="113"/>
      <c r="AF53" s="35"/>
      <c r="AG53" s="114"/>
      <c r="AN53" s="113"/>
      <c r="AO53" s="113"/>
      <c r="AP53" s="35"/>
      <c r="AQ53" s="114"/>
      <c r="AR53" s="113"/>
      <c r="AS53" s="35"/>
      <c r="AT53" s="114"/>
      <c r="BA53" s="113"/>
      <c r="BB53" s="113"/>
      <c r="BC53" s="35"/>
      <c r="BD53" s="114"/>
      <c r="BE53" s="113"/>
      <c r="BF53" s="35"/>
      <c r="BG53" s="114"/>
      <c r="BN53" s="113"/>
      <c r="BO53" s="113"/>
      <c r="BP53" s="35"/>
      <c r="BQ53" s="114"/>
      <c r="BR53" s="113"/>
      <c r="BS53" s="35"/>
      <c r="BT53" s="114"/>
      <c r="CA53" s="113"/>
      <c r="CB53" s="113"/>
      <c r="CC53" s="35"/>
      <c r="CD53" s="114"/>
      <c r="CE53" s="113"/>
      <c r="CF53" s="35"/>
      <c r="CG53" s="114"/>
      <c r="CN53" s="113"/>
      <c r="CO53" s="113"/>
      <c r="CP53" s="35"/>
      <c r="CQ53" s="114"/>
      <c r="CR53" s="113"/>
      <c r="CS53" s="35"/>
      <c r="CT53" s="114"/>
      <c r="DA53" s="113"/>
      <c r="DB53" s="113"/>
      <c r="DC53" s="35"/>
      <c r="DD53" s="114"/>
      <c r="DE53" s="113"/>
      <c r="DF53" s="35"/>
      <c r="DG53" s="114"/>
      <c r="DN53" s="113"/>
      <c r="DO53" s="113"/>
      <c r="DP53" s="35"/>
      <c r="DQ53" s="114"/>
      <c r="DR53" s="113"/>
      <c r="DS53" s="35"/>
      <c r="DT53" s="114"/>
      <c r="EA53" s="113"/>
      <c r="EB53" s="113"/>
      <c r="EC53" s="35"/>
      <c r="ED53" s="114"/>
      <c r="EE53" s="113"/>
      <c r="EF53" s="35"/>
      <c r="EG53" s="114"/>
      <c r="EN53" s="113"/>
      <c r="EO53" s="113"/>
      <c r="EP53" s="35"/>
      <c r="EQ53" s="114"/>
      <c r="ER53" s="113"/>
      <c r="ES53" s="35"/>
      <c r="ET53" s="114"/>
      <c r="FA53" s="113"/>
      <c r="FB53" s="113"/>
      <c r="FC53" s="35"/>
      <c r="FD53" s="114"/>
      <c r="FE53" s="113"/>
      <c r="FF53" s="35"/>
      <c r="FG53" s="114"/>
      <c r="FN53" s="113"/>
      <c r="FO53" s="113"/>
      <c r="FP53" s="35"/>
      <c r="FQ53" s="114"/>
      <c r="FR53" s="113"/>
      <c r="FS53" s="35"/>
      <c r="FT53" s="114"/>
      <c r="GA53" s="113"/>
      <c r="GB53" s="113"/>
      <c r="GC53" s="35"/>
      <c r="GD53" s="114"/>
      <c r="GE53" s="113"/>
      <c r="GF53" s="35"/>
      <c r="GG53" s="114"/>
      <c r="GN53" s="113"/>
      <c r="GO53" s="113"/>
      <c r="GP53" s="35"/>
      <c r="GQ53" s="114"/>
      <c r="GR53" s="113"/>
      <c r="GS53" s="136"/>
      <c r="GT53" s="114"/>
      <c r="HN53" s="113"/>
      <c r="HO53" s="113"/>
      <c r="HP53" s="35"/>
      <c r="HQ53" s="113"/>
      <c r="HR53" s="113"/>
      <c r="HS53" s="113"/>
      <c r="HT53" s="114"/>
    </row>
    <row r="54" spans="1:228" ht="15">
      <c r="A54" s="113"/>
      <c r="B54" s="113"/>
      <c r="C54" s="35"/>
      <c r="D54" s="114"/>
      <c r="E54" s="113"/>
      <c r="F54" s="35"/>
      <c r="G54" s="114"/>
      <c r="N54" s="113"/>
      <c r="O54" s="113"/>
      <c r="P54" s="35"/>
      <c r="Q54" s="114"/>
      <c r="R54" s="113"/>
      <c r="S54" s="35"/>
      <c r="T54" s="114"/>
      <c r="AA54" s="113"/>
      <c r="AB54" s="113"/>
      <c r="AC54" s="35"/>
      <c r="AD54" s="114"/>
      <c r="AE54" s="113"/>
      <c r="AF54" s="35"/>
      <c r="AG54" s="114"/>
      <c r="AN54" s="113"/>
      <c r="AO54" s="113"/>
      <c r="AP54" s="35"/>
      <c r="AQ54" s="114"/>
      <c r="AR54" s="113"/>
      <c r="AS54" s="35"/>
      <c r="AT54" s="114"/>
      <c r="BA54" s="113"/>
      <c r="BB54" s="113"/>
      <c r="BC54" s="35"/>
      <c r="BD54" s="114"/>
      <c r="BE54" s="113"/>
      <c r="BF54" s="35"/>
      <c r="BG54" s="114"/>
      <c r="BN54" s="113"/>
      <c r="BO54" s="113"/>
      <c r="BP54" s="35"/>
      <c r="BQ54" s="114"/>
      <c r="BR54" s="113"/>
      <c r="BS54" s="35"/>
      <c r="BT54" s="114"/>
      <c r="CA54" s="113"/>
      <c r="CB54" s="113"/>
      <c r="CC54" s="35"/>
      <c r="CD54" s="114"/>
      <c r="CE54" s="113"/>
      <c r="CF54" s="35"/>
      <c r="CG54" s="114"/>
      <c r="CN54" s="113"/>
      <c r="CO54" s="113"/>
      <c r="CP54" s="35"/>
      <c r="CQ54" s="114"/>
      <c r="CR54" s="113"/>
      <c r="CS54" s="35"/>
      <c r="CT54" s="114"/>
      <c r="DA54" s="113"/>
      <c r="DB54" s="113"/>
      <c r="DC54" s="35"/>
      <c r="DD54" s="114"/>
      <c r="DE54" s="113"/>
      <c r="DF54" s="35"/>
      <c r="DG54" s="114"/>
      <c r="DN54" s="113"/>
      <c r="DO54" s="113"/>
      <c r="DP54" s="35"/>
      <c r="DQ54" s="114"/>
      <c r="DR54" s="113"/>
      <c r="DS54" s="35"/>
      <c r="DT54" s="114"/>
      <c r="EA54" s="113"/>
      <c r="EB54" s="113"/>
      <c r="EC54" s="35"/>
      <c r="ED54" s="114"/>
      <c r="EE54" s="113"/>
      <c r="EF54" s="35"/>
      <c r="EG54" s="114"/>
      <c r="EN54" s="113"/>
      <c r="EO54" s="113"/>
      <c r="EP54" s="35"/>
      <c r="EQ54" s="114"/>
      <c r="ER54" s="113"/>
      <c r="ES54" s="35"/>
      <c r="ET54" s="114"/>
      <c r="FA54" s="113"/>
      <c r="FB54" s="113"/>
      <c r="FC54" s="35"/>
      <c r="FD54" s="114"/>
      <c r="FE54" s="113"/>
      <c r="FF54" s="35"/>
      <c r="FG54" s="114"/>
      <c r="FN54" s="113"/>
      <c r="FO54" s="113"/>
      <c r="FP54" s="35"/>
      <c r="FQ54" s="114"/>
      <c r="FR54" s="113"/>
      <c r="FS54" s="35"/>
      <c r="FT54" s="114"/>
      <c r="GA54" s="113"/>
      <c r="GB54" s="113"/>
      <c r="GC54" s="35"/>
      <c r="GD54" s="114"/>
      <c r="GE54" s="113"/>
      <c r="GF54" s="35"/>
      <c r="GG54" s="114"/>
      <c r="GN54" s="113"/>
      <c r="GO54" s="113"/>
      <c r="GP54" s="35"/>
      <c r="GQ54" s="114"/>
      <c r="GR54" s="113"/>
      <c r="GS54" s="136"/>
      <c r="GT54" s="114"/>
      <c r="HN54" s="113"/>
      <c r="HO54" s="113"/>
      <c r="HP54" s="35"/>
      <c r="HQ54" s="113"/>
      <c r="HR54" s="113"/>
      <c r="HS54" s="113"/>
      <c r="HT54" s="114"/>
    </row>
    <row r="55" spans="1:228" ht="15">
      <c r="A55" s="113"/>
      <c r="B55" s="113"/>
      <c r="C55" s="35"/>
      <c r="D55" s="114"/>
      <c r="E55" s="113"/>
      <c r="F55" s="35"/>
      <c r="G55" s="114"/>
      <c r="N55" s="113"/>
      <c r="O55" s="113"/>
      <c r="P55" s="35"/>
      <c r="Q55" s="114"/>
      <c r="R55" s="113"/>
      <c r="S55" s="35"/>
      <c r="T55" s="114"/>
      <c r="AA55" s="113"/>
      <c r="AB55" s="113"/>
      <c r="AC55" s="35"/>
      <c r="AD55" s="114"/>
      <c r="AE55" s="113"/>
      <c r="AF55" s="35"/>
      <c r="AG55" s="114"/>
      <c r="AN55" s="113"/>
      <c r="AO55" s="113"/>
      <c r="AP55" s="35"/>
      <c r="AQ55" s="114"/>
      <c r="AR55" s="113"/>
      <c r="AS55" s="35"/>
      <c r="AT55" s="114"/>
      <c r="BA55" s="113"/>
      <c r="BB55" s="113"/>
      <c r="BC55" s="35"/>
      <c r="BD55" s="114"/>
      <c r="BE55" s="113"/>
      <c r="BF55" s="35"/>
      <c r="BG55" s="114"/>
      <c r="BN55" s="113"/>
      <c r="BO55" s="113"/>
      <c r="BP55" s="35"/>
      <c r="BQ55" s="114"/>
      <c r="BR55" s="113"/>
      <c r="BS55" s="35"/>
      <c r="BT55" s="114"/>
      <c r="CA55" s="113"/>
      <c r="CB55" s="113"/>
      <c r="CC55" s="35"/>
      <c r="CD55" s="114"/>
      <c r="CE55" s="113"/>
      <c r="CF55" s="35"/>
      <c r="CG55" s="114"/>
      <c r="CN55" s="113"/>
      <c r="CO55" s="113"/>
      <c r="CP55" s="35"/>
      <c r="CQ55" s="114"/>
      <c r="CR55" s="113"/>
      <c r="CS55" s="35"/>
      <c r="CT55" s="114"/>
      <c r="DA55" s="113"/>
      <c r="DB55" s="113"/>
      <c r="DC55" s="35"/>
      <c r="DD55" s="114"/>
      <c r="DE55" s="113"/>
      <c r="DF55" s="35"/>
      <c r="DG55" s="114"/>
      <c r="DN55" s="113"/>
      <c r="DO55" s="113"/>
      <c r="DP55" s="35"/>
      <c r="DQ55" s="114"/>
      <c r="DR55" s="113"/>
      <c r="DS55" s="35"/>
      <c r="DT55" s="114"/>
      <c r="EA55" s="113"/>
      <c r="EB55" s="113"/>
      <c r="EC55" s="35"/>
      <c r="ED55" s="114"/>
      <c r="EE55" s="113"/>
      <c r="EF55" s="35"/>
      <c r="EG55" s="114"/>
      <c r="EN55" s="113"/>
      <c r="EO55" s="113"/>
      <c r="EP55" s="35"/>
      <c r="EQ55" s="114"/>
      <c r="ER55" s="113"/>
      <c r="ES55" s="35"/>
      <c r="ET55" s="114"/>
      <c r="FA55" s="113"/>
      <c r="FB55" s="113"/>
      <c r="FC55" s="35"/>
      <c r="FD55" s="114"/>
      <c r="FE55" s="113"/>
      <c r="FF55" s="35"/>
      <c r="FG55" s="114"/>
      <c r="FN55" s="113"/>
      <c r="FO55" s="113"/>
      <c r="FP55" s="35"/>
      <c r="FQ55" s="114"/>
      <c r="FR55" s="113"/>
      <c r="FS55" s="35"/>
      <c r="FT55" s="114"/>
      <c r="GA55" s="113"/>
      <c r="GB55" s="113"/>
      <c r="GC55" s="35"/>
      <c r="GD55" s="114"/>
      <c r="GE55" s="113"/>
      <c r="GF55" s="35"/>
      <c r="GG55" s="114"/>
      <c r="GN55" s="113"/>
      <c r="GO55" s="113"/>
      <c r="GP55" s="35"/>
      <c r="GQ55" s="114"/>
      <c r="GR55" s="113"/>
      <c r="GS55" s="136"/>
      <c r="GT55" s="114"/>
      <c r="HN55" s="113"/>
      <c r="HO55" s="113"/>
      <c r="HP55" s="35"/>
      <c r="HQ55" s="113"/>
      <c r="HR55" s="113"/>
      <c r="HS55" s="113"/>
      <c r="HT55" s="114"/>
    </row>
    <row r="56" spans="1:228" ht="15">
      <c r="A56" s="113"/>
      <c r="B56" s="113"/>
      <c r="C56" s="35"/>
      <c r="D56" s="114"/>
      <c r="E56" s="113"/>
      <c r="F56" s="35"/>
      <c r="G56" s="114"/>
      <c r="N56" s="113"/>
      <c r="O56" s="113"/>
      <c r="P56" s="35"/>
      <c r="Q56" s="114"/>
      <c r="R56" s="113"/>
      <c r="S56" s="35"/>
      <c r="T56" s="114"/>
      <c r="AA56" s="113"/>
      <c r="AB56" s="113"/>
      <c r="AC56" s="35"/>
      <c r="AD56" s="114"/>
      <c r="AE56" s="113"/>
      <c r="AF56" s="35"/>
      <c r="AG56" s="114"/>
      <c r="AN56" s="113"/>
      <c r="AO56" s="113"/>
      <c r="AP56" s="35"/>
      <c r="AQ56" s="114"/>
      <c r="AR56" s="113"/>
      <c r="AS56" s="35"/>
      <c r="AT56" s="114"/>
      <c r="BA56" s="113"/>
      <c r="BB56" s="113"/>
      <c r="BC56" s="35"/>
      <c r="BD56" s="114"/>
      <c r="BE56" s="113"/>
      <c r="BF56" s="35"/>
      <c r="BG56" s="114"/>
      <c r="BN56" s="113"/>
      <c r="BO56" s="113"/>
      <c r="BP56" s="35"/>
      <c r="BQ56" s="114"/>
      <c r="BR56" s="113"/>
      <c r="BS56" s="35"/>
      <c r="BT56" s="114"/>
      <c r="CA56" s="113"/>
      <c r="CB56" s="113"/>
      <c r="CC56" s="35"/>
      <c r="CD56" s="114"/>
      <c r="CE56" s="113"/>
      <c r="CF56" s="35"/>
      <c r="CG56" s="114"/>
      <c r="CN56" s="113"/>
      <c r="CO56" s="113"/>
      <c r="CP56" s="35"/>
      <c r="CQ56" s="114"/>
      <c r="CR56" s="113"/>
      <c r="CS56" s="35"/>
      <c r="CT56" s="114"/>
      <c r="DA56" s="113"/>
      <c r="DB56" s="113"/>
      <c r="DC56" s="35"/>
      <c r="DD56" s="114"/>
      <c r="DE56" s="113"/>
      <c r="DF56" s="35"/>
      <c r="DG56" s="114"/>
      <c r="DN56" s="113"/>
      <c r="DO56" s="113"/>
      <c r="DP56" s="35"/>
      <c r="DQ56" s="114"/>
      <c r="DR56" s="113"/>
      <c r="DS56" s="35"/>
      <c r="DT56" s="114"/>
      <c r="EA56" s="113"/>
      <c r="EB56" s="113"/>
      <c r="EC56" s="35"/>
      <c r="ED56" s="114"/>
      <c r="EE56" s="113"/>
      <c r="EF56" s="35"/>
      <c r="EG56" s="114"/>
      <c r="EN56" s="113"/>
      <c r="EO56" s="113"/>
      <c r="EP56" s="35"/>
      <c r="EQ56" s="114"/>
      <c r="ER56" s="113"/>
      <c r="ES56" s="35"/>
      <c r="ET56" s="114"/>
      <c r="FA56" s="113"/>
      <c r="FB56" s="113"/>
      <c r="FC56" s="35"/>
      <c r="FD56" s="114"/>
      <c r="FE56" s="113"/>
      <c r="FF56" s="35"/>
      <c r="FG56" s="114"/>
      <c r="FN56" s="113"/>
      <c r="FO56" s="113"/>
      <c r="FP56" s="35"/>
      <c r="FQ56" s="114"/>
      <c r="FR56" s="113"/>
      <c r="FS56" s="35"/>
      <c r="FT56" s="114"/>
      <c r="GA56" s="113"/>
      <c r="GB56" s="113"/>
      <c r="GC56" s="35"/>
      <c r="GD56" s="114"/>
      <c r="GE56" s="113"/>
      <c r="GF56" s="35"/>
      <c r="GG56" s="114"/>
      <c r="GN56" s="113"/>
      <c r="GO56" s="113"/>
      <c r="GP56" s="35"/>
      <c r="GQ56" s="114"/>
      <c r="GR56" s="113"/>
      <c r="GS56" s="136"/>
      <c r="GT56" s="114"/>
      <c r="HN56" s="113"/>
      <c r="HO56" s="113"/>
      <c r="HP56" s="35"/>
      <c r="HQ56" s="113"/>
      <c r="HR56" s="113"/>
      <c r="HS56" s="113"/>
      <c r="HT56" s="114"/>
    </row>
    <row r="57" spans="1:228" ht="15">
      <c r="A57" s="113"/>
      <c r="B57" s="113"/>
      <c r="C57" s="35"/>
      <c r="D57" s="114"/>
      <c r="E57" s="113"/>
      <c r="F57" s="35"/>
      <c r="G57" s="114"/>
      <c r="N57" s="113"/>
      <c r="O57" s="113"/>
      <c r="P57" s="35"/>
      <c r="Q57" s="114"/>
      <c r="R57" s="113"/>
      <c r="S57" s="35"/>
      <c r="T57" s="114"/>
      <c r="AA57" s="113"/>
      <c r="AB57" s="113"/>
      <c r="AC57" s="35"/>
      <c r="AD57" s="114"/>
      <c r="AE57" s="113"/>
      <c r="AF57" s="35"/>
      <c r="AG57" s="114"/>
      <c r="AN57" s="113"/>
      <c r="AO57" s="113"/>
      <c r="AP57" s="35"/>
      <c r="AQ57" s="114"/>
      <c r="AR57" s="113"/>
      <c r="AS57" s="35"/>
      <c r="AT57" s="114"/>
      <c r="BA57" s="113"/>
      <c r="BB57" s="113"/>
      <c r="BC57" s="35"/>
      <c r="BD57" s="114"/>
      <c r="BE57" s="113"/>
      <c r="BF57" s="35"/>
      <c r="BG57" s="114"/>
      <c r="BN57" s="113"/>
      <c r="BO57" s="113"/>
      <c r="BP57" s="35"/>
      <c r="BQ57" s="114"/>
      <c r="BR57" s="113"/>
      <c r="BS57" s="35"/>
      <c r="BT57" s="114"/>
      <c r="CA57" s="113"/>
      <c r="CB57" s="113"/>
      <c r="CC57" s="35"/>
      <c r="CD57" s="114"/>
      <c r="CE57" s="113"/>
      <c r="CF57" s="35"/>
      <c r="CG57" s="114"/>
      <c r="CN57" s="113"/>
      <c r="CO57" s="113"/>
      <c r="CP57" s="35"/>
      <c r="CQ57" s="114"/>
      <c r="CR57" s="113"/>
      <c r="CS57" s="35"/>
      <c r="CT57" s="114"/>
      <c r="DA57" s="113"/>
      <c r="DB57" s="113"/>
      <c r="DC57" s="35"/>
      <c r="DD57" s="114"/>
      <c r="DE57" s="113"/>
      <c r="DF57" s="35"/>
      <c r="DG57" s="114"/>
      <c r="DN57" s="113"/>
      <c r="DO57" s="113"/>
      <c r="DP57" s="35"/>
      <c r="DQ57" s="114"/>
      <c r="DR57" s="113"/>
      <c r="DS57" s="35"/>
      <c r="DT57" s="114"/>
      <c r="EA57" s="113"/>
      <c r="EB57" s="113"/>
      <c r="EC57" s="35"/>
      <c r="ED57" s="114"/>
      <c r="EE57" s="113"/>
      <c r="EF57" s="35"/>
      <c r="EG57" s="114"/>
      <c r="EN57" s="113"/>
      <c r="EO57" s="113"/>
      <c r="EP57" s="35"/>
      <c r="EQ57" s="114"/>
      <c r="ER57" s="113"/>
      <c r="ES57" s="35"/>
      <c r="ET57" s="114"/>
      <c r="FA57" s="113"/>
      <c r="FB57" s="113"/>
      <c r="FC57" s="35"/>
      <c r="FD57" s="114"/>
      <c r="FE57" s="113"/>
      <c r="FF57" s="35"/>
      <c r="FG57" s="114"/>
      <c r="FN57" s="113"/>
      <c r="FO57" s="113"/>
      <c r="FP57" s="35"/>
      <c r="FQ57" s="114"/>
      <c r="FR57" s="113"/>
      <c r="FS57" s="35"/>
      <c r="FT57" s="114"/>
      <c r="GA57" s="113"/>
      <c r="GB57" s="113"/>
      <c r="GC57" s="35"/>
      <c r="GD57" s="114"/>
      <c r="GE57" s="113"/>
      <c r="GF57" s="35"/>
      <c r="GG57" s="114"/>
      <c r="GN57" s="113"/>
      <c r="GO57" s="113"/>
      <c r="GP57" s="35"/>
      <c r="GQ57" s="114"/>
      <c r="GR57" s="113"/>
      <c r="GS57" s="136"/>
      <c r="GT57" s="114"/>
      <c r="HN57" s="113"/>
      <c r="HO57" s="113"/>
      <c r="HP57" s="35"/>
      <c r="HQ57" s="113"/>
      <c r="HR57" s="113"/>
      <c r="HS57" s="113"/>
      <c r="HT57" s="114"/>
    </row>
    <row r="58" spans="1:228" ht="15">
      <c r="A58" s="113"/>
      <c r="B58" s="113"/>
      <c r="C58" s="35"/>
      <c r="D58" s="114"/>
      <c r="E58" s="113"/>
      <c r="F58" s="35"/>
      <c r="G58" s="114"/>
      <c r="N58" s="113"/>
      <c r="O58" s="113"/>
      <c r="P58" s="35"/>
      <c r="Q58" s="114"/>
      <c r="R58" s="113"/>
      <c r="S58" s="35"/>
      <c r="T58" s="114"/>
      <c r="AA58" s="113"/>
      <c r="AB58" s="113"/>
      <c r="AC58" s="35"/>
      <c r="AD58" s="114"/>
      <c r="AE58" s="113"/>
      <c r="AF58" s="35"/>
      <c r="AG58" s="114"/>
      <c r="AN58" s="113"/>
      <c r="AO58" s="113"/>
      <c r="AP58" s="35"/>
      <c r="AQ58" s="114"/>
      <c r="AR58" s="113"/>
      <c r="AS58" s="35"/>
      <c r="AT58" s="114"/>
      <c r="BA58" s="113"/>
      <c r="BB58" s="113"/>
      <c r="BC58" s="35"/>
      <c r="BD58" s="114"/>
      <c r="BE58" s="113"/>
      <c r="BF58" s="35"/>
      <c r="BG58" s="114"/>
      <c r="BN58" s="113"/>
      <c r="BO58" s="113"/>
      <c r="BP58" s="35"/>
      <c r="BQ58" s="114"/>
      <c r="BR58" s="113"/>
      <c r="BS58" s="35"/>
      <c r="BT58" s="114"/>
      <c r="CA58" s="113"/>
      <c r="CB58" s="113"/>
      <c r="CC58" s="35"/>
      <c r="CD58" s="114"/>
      <c r="CE58" s="113"/>
      <c r="CF58" s="35"/>
      <c r="CG58" s="114"/>
      <c r="CN58" s="113"/>
      <c r="CO58" s="113"/>
      <c r="CP58" s="35"/>
      <c r="CQ58" s="114"/>
      <c r="CR58" s="113"/>
      <c r="CS58" s="35"/>
      <c r="CT58" s="114"/>
      <c r="DA58" s="113"/>
      <c r="DB58" s="113"/>
      <c r="DC58" s="35"/>
      <c r="DD58" s="114"/>
      <c r="DE58" s="113"/>
      <c r="DF58" s="35"/>
      <c r="DG58" s="114"/>
      <c r="DN58" s="113"/>
      <c r="DO58" s="113"/>
      <c r="DP58" s="35"/>
      <c r="DQ58" s="114"/>
      <c r="DR58" s="113"/>
      <c r="DS58" s="35"/>
      <c r="DT58" s="114"/>
      <c r="EA58" s="113"/>
      <c r="EB58" s="113"/>
      <c r="EC58" s="35"/>
      <c r="ED58" s="114"/>
      <c r="EE58" s="113"/>
      <c r="EF58" s="35"/>
      <c r="EG58" s="114"/>
      <c r="EN58" s="113"/>
      <c r="EO58" s="113"/>
      <c r="EP58" s="35"/>
      <c r="EQ58" s="114"/>
      <c r="ER58" s="113"/>
      <c r="ES58" s="35"/>
      <c r="ET58" s="114"/>
      <c r="FA58" s="113"/>
      <c r="FB58" s="113"/>
      <c r="FC58" s="35"/>
      <c r="FD58" s="114"/>
      <c r="FE58" s="113"/>
      <c r="FF58" s="35"/>
      <c r="FG58" s="114"/>
      <c r="FN58" s="113"/>
      <c r="FO58" s="113"/>
      <c r="FP58" s="35"/>
      <c r="FQ58" s="114"/>
      <c r="FR58" s="113"/>
      <c r="FS58" s="35"/>
      <c r="FT58" s="114"/>
      <c r="GA58" s="113"/>
      <c r="GB58" s="113"/>
      <c r="GC58" s="35"/>
      <c r="GD58" s="114"/>
      <c r="GE58" s="113"/>
      <c r="GF58" s="35"/>
      <c r="GG58" s="114"/>
      <c r="GN58" s="113"/>
      <c r="GO58" s="113"/>
      <c r="GP58" s="35"/>
      <c r="GQ58" s="114"/>
      <c r="GR58" s="113"/>
      <c r="GS58" s="136"/>
      <c r="GT58" s="114"/>
      <c r="HN58" s="113"/>
      <c r="HO58" s="113"/>
      <c r="HP58" s="35"/>
      <c r="HQ58" s="113"/>
      <c r="HR58" s="113"/>
      <c r="HS58" s="113"/>
      <c r="HT58" s="114"/>
    </row>
    <row r="59" spans="1:228" ht="15">
      <c r="A59" s="113"/>
      <c r="B59" s="113"/>
      <c r="C59" s="35"/>
      <c r="D59" s="114"/>
      <c r="E59" s="113"/>
      <c r="F59" s="35"/>
      <c r="G59" s="114"/>
      <c r="N59" s="113"/>
      <c r="O59" s="113"/>
      <c r="P59" s="35"/>
      <c r="Q59" s="114"/>
      <c r="R59" s="113"/>
      <c r="S59" s="35"/>
      <c r="T59" s="114"/>
      <c r="AA59" s="113"/>
      <c r="AB59" s="113"/>
      <c r="AC59" s="35"/>
      <c r="AD59" s="114"/>
      <c r="AE59" s="113"/>
      <c r="AF59" s="35"/>
      <c r="AG59" s="114"/>
      <c r="AN59" s="113"/>
      <c r="AO59" s="113"/>
      <c r="AP59" s="35"/>
      <c r="AQ59" s="114"/>
      <c r="AR59" s="113"/>
      <c r="AS59" s="35"/>
      <c r="AT59" s="114"/>
      <c r="BA59" s="113"/>
      <c r="BB59" s="113"/>
      <c r="BC59" s="35"/>
      <c r="BD59" s="114"/>
      <c r="BE59" s="113"/>
      <c r="BF59" s="35"/>
      <c r="BG59" s="114"/>
      <c r="BN59" s="113"/>
      <c r="BO59" s="113"/>
      <c r="BP59" s="35"/>
      <c r="BQ59" s="114"/>
      <c r="BR59" s="113"/>
      <c r="BS59" s="35"/>
      <c r="BT59" s="114"/>
      <c r="CA59" s="113"/>
      <c r="CB59" s="113"/>
      <c r="CC59" s="35"/>
      <c r="CD59" s="114"/>
      <c r="CE59" s="113"/>
      <c r="CF59" s="35"/>
      <c r="CG59" s="114"/>
      <c r="CN59" s="113"/>
      <c r="CO59" s="113"/>
      <c r="CP59" s="35"/>
      <c r="CQ59" s="114"/>
      <c r="CR59" s="113"/>
      <c r="CS59" s="35"/>
      <c r="CT59" s="114"/>
      <c r="DA59" s="113"/>
      <c r="DB59" s="113"/>
      <c r="DC59" s="35"/>
      <c r="DD59" s="114"/>
      <c r="DE59" s="113"/>
      <c r="DF59" s="35"/>
      <c r="DG59" s="114"/>
      <c r="DN59" s="113"/>
      <c r="DO59" s="113"/>
      <c r="DP59" s="35"/>
      <c r="DQ59" s="114"/>
      <c r="DR59" s="113"/>
      <c r="DS59" s="35"/>
      <c r="DT59" s="114"/>
      <c r="EA59" s="113"/>
      <c r="EB59" s="113"/>
      <c r="EC59" s="35"/>
      <c r="ED59" s="114"/>
      <c r="EE59" s="113"/>
      <c r="EF59" s="35"/>
      <c r="EG59" s="114"/>
      <c r="EN59" s="113"/>
      <c r="EO59" s="113"/>
      <c r="EP59" s="35"/>
      <c r="EQ59" s="114"/>
      <c r="ER59" s="113"/>
      <c r="ES59" s="35"/>
      <c r="ET59" s="114"/>
      <c r="FA59" s="113"/>
      <c r="FB59" s="113"/>
      <c r="FC59" s="35"/>
      <c r="FD59" s="114"/>
      <c r="FE59" s="113"/>
      <c r="FF59" s="35"/>
      <c r="FG59" s="114"/>
      <c r="FN59" s="113"/>
      <c r="FO59" s="113"/>
      <c r="FP59" s="35"/>
      <c r="FQ59" s="114"/>
      <c r="FR59" s="113"/>
      <c r="FS59" s="35"/>
      <c r="FT59" s="114"/>
      <c r="GA59" s="113"/>
      <c r="GB59" s="113"/>
      <c r="GC59" s="35"/>
      <c r="GD59" s="114"/>
      <c r="GE59" s="113"/>
      <c r="GF59" s="35"/>
      <c r="GG59" s="114"/>
      <c r="GN59" s="113"/>
      <c r="GO59" s="113"/>
      <c r="GP59" s="35"/>
      <c r="GQ59" s="114"/>
      <c r="GR59" s="113"/>
      <c r="GS59" s="136"/>
      <c r="GT59" s="114"/>
      <c r="HN59" s="113"/>
      <c r="HO59" s="113"/>
      <c r="HP59" s="35"/>
      <c r="HQ59" s="113"/>
      <c r="HR59" s="113"/>
      <c r="HS59" s="113"/>
      <c r="HT59" s="114"/>
    </row>
    <row r="60" spans="1:228" ht="15">
      <c r="A60" s="35"/>
      <c r="B60" s="35"/>
      <c r="C60" s="35"/>
      <c r="D60" s="35"/>
      <c r="E60" s="35"/>
      <c r="F60" s="35"/>
      <c r="G60" s="35"/>
      <c r="N60" s="35"/>
      <c r="O60" s="35"/>
      <c r="P60" s="35"/>
      <c r="Q60" s="35"/>
      <c r="R60" s="35"/>
      <c r="S60" s="35"/>
      <c r="T60" s="35"/>
      <c r="AA60" s="35"/>
      <c r="AB60" s="35"/>
      <c r="AC60" s="35"/>
      <c r="AD60" s="35"/>
      <c r="AE60" s="35"/>
      <c r="AF60" s="35"/>
      <c r="AG60" s="35"/>
      <c r="AN60" s="35"/>
      <c r="AO60" s="35"/>
      <c r="AP60" s="35"/>
      <c r="AQ60" s="35"/>
      <c r="AR60" s="35"/>
      <c r="AS60" s="35"/>
      <c r="AT60" s="35"/>
      <c r="BA60" s="35"/>
      <c r="BB60" s="35"/>
      <c r="BC60" s="35"/>
      <c r="BD60" s="35"/>
      <c r="BE60" s="35"/>
      <c r="BF60" s="35"/>
      <c r="BG60" s="35"/>
      <c r="BN60" s="35"/>
      <c r="BO60" s="35"/>
      <c r="BP60" s="35"/>
      <c r="BQ60" s="35"/>
      <c r="BR60" s="35"/>
      <c r="BS60" s="35"/>
      <c r="BT60" s="35"/>
      <c r="CA60" s="35"/>
      <c r="CB60" s="35"/>
      <c r="CC60" s="35"/>
      <c r="CD60" s="35"/>
      <c r="CE60" s="35"/>
      <c r="CF60" s="35"/>
      <c r="CG60" s="35"/>
      <c r="CN60" s="35"/>
      <c r="CO60" s="35"/>
      <c r="CP60" s="35"/>
      <c r="CQ60" s="35"/>
      <c r="CR60" s="35"/>
      <c r="CS60" s="35"/>
      <c r="CT60" s="35"/>
      <c r="DA60" s="35"/>
      <c r="DB60" s="35"/>
      <c r="DC60" s="35"/>
      <c r="DD60" s="35"/>
      <c r="DE60" s="35"/>
      <c r="DF60" s="35"/>
      <c r="DG60" s="35"/>
      <c r="DN60" s="35"/>
      <c r="DO60" s="35"/>
      <c r="DP60" s="35"/>
      <c r="DQ60" s="35"/>
      <c r="DR60" s="35"/>
      <c r="DS60" s="35"/>
      <c r="DT60" s="35"/>
      <c r="EA60" s="35"/>
      <c r="EB60" s="35"/>
      <c r="EC60" s="35"/>
      <c r="ED60" s="35"/>
      <c r="EE60" s="35"/>
      <c r="EF60" s="35"/>
      <c r="EG60" s="35"/>
      <c r="EN60" s="35"/>
      <c r="EO60" s="35"/>
      <c r="EP60" s="35"/>
      <c r="EQ60" s="35"/>
      <c r="ER60" s="35"/>
      <c r="ES60" s="35"/>
      <c r="ET60" s="35"/>
      <c r="FA60" s="35"/>
      <c r="FB60" s="35"/>
      <c r="FC60" s="35"/>
      <c r="FD60" s="35"/>
      <c r="FE60" s="35"/>
      <c r="FF60" s="35"/>
      <c r="FG60" s="35"/>
      <c r="FN60" s="35"/>
      <c r="FO60" s="35"/>
      <c r="FP60" s="35"/>
      <c r="FQ60" s="35"/>
      <c r="FR60" s="35"/>
      <c r="FS60" s="35"/>
      <c r="FT60" s="35"/>
      <c r="GA60" s="35"/>
      <c r="GB60" s="35"/>
      <c r="GC60" s="35"/>
      <c r="GD60" s="35"/>
      <c r="GE60" s="35"/>
      <c r="GF60" s="35"/>
      <c r="GG60" s="35"/>
      <c r="GN60" s="35"/>
      <c r="GO60" s="35"/>
      <c r="GP60" s="35"/>
      <c r="GQ60" s="35"/>
      <c r="GR60" s="35"/>
      <c r="GS60" s="35"/>
      <c r="GT60" s="35"/>
      <c r="HN60" s="35"/>
      <c r="HO60" s="35"/>
      <c r="HP60" s="35"/>
      <c r="HQ60" s="35"/>
      <c r="HR60" s="35"/>
      <c r="HS60" s="35"/>
      <c r="HT60" s="35"/>
    </row>
    <row r="61" spans="1:228" ht="15">
      <c r="A61" s="35"/>
      <c r="B61" s="35"/>
      <c r="C61" s="35"/>
      <c r="D61" s="35"/>
      <c r="E61" s="35"/>
      <c r="F61" s="35"/>
      <c r="G61" s="35"/>
      <c r="N61" s="35"/>
      <c r="O61" s="35"/>
      <c r="P61" s="35"/>
      <c r="Q61" s="35"/>
      <c r="R61" s="35"/>
      <c r="S61" s="35"/>
      <c r="T61" s="35"/>
      <c r="AA61" s="35"/>
      <c r="AB61" s="35"/>
      <c r="AC61" s="35"/>
      <c r="AD61" s="35"/>
      <c r="AE61" s="35"/>
      <c r="AF61" s="35"/>
      <c r="AG61" s="35"/>
      <c r="AN61" s="35"/>
      <c r="AO61" s="35"/>
      <c r="AP61" s="35"/>
      <c r="AQ61" s="35"/>
      <c r="AR61" s="35"/>
      <c r="AS61" s="35"/>
      <c r="AT61" s="35"/>
      <c r="BA61" s="35"/>
      <c r="BB61" s="35"/>
      <c r="BC61" s="35"/>
      <c r="BD61" s="35"/>
      <c r="BE61" s="35"/>
      <c r="BF61" s="35"/>
      <c r="BG61" s="35"/>
      <c r="BN61" s="35"/>
      <c r="BO61" s="35"/>
      <c r="BP61" s="35"/>
      <c r="BQ61" s="35"/>
      <c r="BR61" s="35"/>
      <c r="BS61" s="35"/>
      <c r="BT61" s="35"/>
      <c r="CA61" s="35"/>
      <c r="CB61" s="35"/>
      <c r="CC61" s="35"/>
      <c r="CD61" s="35"/>
      <c r="CE61" s="35"/>
      <c r="CF61" s="35"/>
      <c r="CG61" s="35"/>
      <c r="CN61" s="35"/>
      <c r="CO61" s="35"/>
      <c r="CP61" s="35"/>
      <c r="CQ61" s="35"/>
      <c r="CR61" s="35"/>
      <c r="CS61" s="35"/>
      <c r="CT61" s="35"/>
      <c r="DA61" s="35"/>
      <c r="DB61" s="35"/>
      <c r="DC61" s="35"/>
      <c r="DD61" s="35"/>
      <c r="DE61" s="35"/>
      <c r="DF61" s="35"/>
      <c r="DG61" s="35"/>
      <c r="DN61" s="35"/>
      <c r="DO61" s="35"/>
      <c r="DP61" s="35"/>
      <c r="DQ61" s="35"/>
      <c r="DR61" s="35"/>
      <c r="DS61" s="35"/>
      <c r="DT61" s="35"/>
      <c r="EA61" s="35"/>
      <c r="EB61" s="35"/>
      <c r="EC61" s="35"/>
      <c r="ED61" s="35"/>
      <c r="EE61" s="35"/>
      <c r="EF61" s="35"/>
      <c r="EG61" s="35"/>
      <c r="EN61" s="35"/>
      <c r="EO61" s="35"/>
      <c r="EP61" s="35"/>
      <c r="EQ61" s="35"/>
      <c r="ER61" s="35"/>
      <c r="ES61" s="35"/>
      <c r="ET61" s="35"/>
      <c r="FA61" s="35"/>
      <c r="FB61" s="35"/>
      <c r="FC61" s="35"/>
      <c r="FD61" s="35"/>
      <c r="FE61" s="35"/>
      <c r="FF61" s="35"/>
      <c r="FG61" s="35"/>
      <c r="FN61" s="35"/>
      <c r="FO61" s="35"/>
      <c r="FP61" s="35"/>
      <c r="FQ61" s="35"/>
      <c r="FR61" s="35"/>
      <c r="FS61" s="35"/>
      <c r="FT61" s="35"/>
      <c r="GA61" s="35"/>
      <c r="GB61" s="35"/>
      <c r="GC61" s="35"/>
      <c r="GD61" s="35"/>
      <c r="GE61" s="35"/>
      <c r="GF61" s="35"/>
      <c r="GG61" s="35"/>
      <c r="GN61" s="35"/>
      <c r="GO61" s="35"/>
      <c r="GP61" s="35"/>
      <c r="GQ61" s="35"/>
      <c r="GR61" s="35"/>
      <c r="GS61" s="35"/>
      <c r="GT61" s="35"/>
      <c r="HN61" s="35"/>
      <c r="HO61" s="35"/>
      <c r="HP61" s="35"/>
      <c r="HQ61" s="35"/>
      <c r="HR61" s="35"/>
      <c r="HS61" s="35"/>
      <c r="HT61" s="35"/>
    </row>
    <row r="62" spans="1:228" ht="15">
      <c r="A62" s="35"/>
      <c r="B62" s="35"/>
      <c r="C62" s="35"/>
      <c r="D62" s="35"/>
      <c r="E62" s="35"/>
      <c r="F62" s="35"/>
      <c r="G62" s="35"/>
      <c r="N62" s="35"/>
      <c r="O62" s="35"/>
      <c r="P62" s="35"/>
      <c r="Q62" s="35"/>
      <c r="R62" s="35"/>
      <c r="S62" s="35"/>
      <c r="T62" s="35"/>
      <c r="AA62" s="35"/>
      <c r="AB62" s="35"/>
      <c r="AC62" s="35"/>
      <c r="AD62" s="35"/>
      <c r="AE62" s="35"/>
      <c r="AF62" s="35"/>
      <c r="AG62" s="35"/>
      <c r="AN62" s="35"/>
      <c r="AO62" s="35"/>
      <c r="AP62" s="35"/>
      <c r="AQ62" s="35"/>
      <c r="AR62" s="35"/>
      <c r="AS62" s="35"/>
      <c r="AT62" s="35"/>
      <c r="BA62" s="35"/>
      <c r="BB62" s="35"/>
      <c r="BC62" s="35"/>
      <c r="BD62" s="35"/>
      <c r="BE62" s="35"/>
      <c r="BF62" s="35"/>
      <c r="BG62" s="35"/>
      <c r="BN62" s="35"/>
      <c r="BO62" s="35"/>
      <c r="BP62" s="35"/>
      <c r="BQ62" s="35"/>
      <c r="BR62" s="35"/>
      <c r="BS62" s="35"/>
      <c r="BT62" s="35"/>
      <c r="CA62" s="35"/>
      <c r="CB62" s="35"/>
      <c r="CC62" s="35"/>
      <c r="CD62" s="35"/>
      <c r="CE62" s="35"/>
      <c r="CF62" s="35"/>
      <c r="CG62" s="35"/>
      <c r="CN62" s="35"/>
      <c r="CO62" s="35"/>
      <c r="CP62" s="35"/>
      <c r="CQ62" s="35"/>
      <c r="CR62" s="35"/>
      <c r="CS62" s="35"/>
      <c r="CT62" s="35"/>
      <c r="DA62" s="35"/>
      <c r="DB62" s="35"/>
      <c r="DC62" s="35"/>
      <c r="DD62" s="35"/>
      <c r="DE62" s="35"/>
      <c r="DF62" s="35"/>
      <c r="DG62" s="35"/>
      <c r="DN62" s="35"/>
      <c r="DO62" s="35"/>
      <c r="DP62" s="35"/>
      <c r="DQ62" s="35"/>
      <c r="DR62" s="35"/>
      <c r="DS62" s="35"/>
      <c r="DT62" s="35"/>
      <c r="EA62" s="35"/>
      <c r="EB62" s="35"/>
      <c r="EC62" s="35"/>
      <c r="ED62" s="35"/>
      <c r="EE62" s="35"/>
      <c r="EF62" s="35"/>
      <c r="EG62" s="35"/>
      <c r="EN62" s="35"/>
      <c r="EO62" s="35"/>
      <c r="EP62" s="35"/>
      <c r="EQ62" s="35"/>
      <c r="ER62" s="35"/>
      <c r="ES62" s="35"/>
      <c r="ET62" s="35"/>
      <c r="FA62" s="35"/>
      <c r="FB62" s="35"/>
      <c r="FC62" s="35"/>
      <c r="FD62" s="35"/>
      <c r="FE62" s="35"/>
      <c r="FF62" s="35"/>
      <c r="FG62" s="35"/>
      <c r="FN62" s="35"/>
      <c r="FO62" s="35"/>
      <c r="FP62" s="35"/>
      <c r="FQ62" s="35"/>
      <c r="FR62" s="35"/>
      <c r="FS62" s="35"/>
      <c r="FT62" s="35"/>
      <c r="GA62" s="35"/>
      <c r="GB62" s="35"/>
      <c r="GC62" s="35"/>
      <c r="GD62" s="35"/>
      <c r="GE62" s="35"/>
      <c r="GF62" s="35"/>
      <c r="GG62" s="35"/>
      <c r="GN62" s="35"/>
      <c r="GO62" s="35"/>
      <c r="GP62" s="35"/>
      <c r="GQ62" s="35"/>
      <c r="GR62" s="35"/>
      <c r="GS62" s="35"/>
      <c r="GT62" s="35"/>
      <c r="HN62" s="35"/>
      <c r="HO62" s="35"/>
      <c r="HP62" s="35"/>
      <c r="HQ62" s="35"/>
      <c r="HR62" s="35"/>
      <c r="HS62" s="35"/>
      <c r="HT62" s="35"/>
    </row>
    <row r="63" spans="1:228" ht="15">
      <c r="A63" s="35"/>
      <c r="B63" s="35"/>
      <c r="C63" s="35"/>
      <c r="D63" s="35"/>
      <c r="E63" s="35"/>
      <c r="F63" s="35"/>
      <c r="G63" s="35"/>
      <c r="N63" s="35"/>
      <c r="O63" s="35"/>
      <c r="P63" s="35"/>
      <c r="Q63" s="35"/>
      <c r="R63" s="35"/>
      <c r="S63" s="35"/>
      <c r="T63" s="35"/>
      <c r="AA63" s="35"/>
      <c r="AB63" s="35"/>
      <c r="AC63" s="35"/>
      <c r="AD63" s="35"/>
      <c r="AE63" s="35"/>
      <c r="AF63" s="35"/>
      <c r="AG63" s="35"/>
      <c r="AN63" s="35"/>
      <c r="AO63" s="35"/>
      <c r="AP63" s="35"/>
      <c r="AQ63" s="35"/>
      <c r="AR63" s="35"/>
      <c r="AS63" s="35"/>
      <c r="AT63" s="35"/>
      <c r="BA63" s="35"/>
      <c r="BB63" s="35"/>
      <c r="BC63" s="35"/>
      <c r="BD63" s="35"/>
      <c r="BE63" s="35"/>
      <c r="BF63" s="35"/>
      <c r="BG63" s="35"/>
      <c r="BN63" s="35"/>
      <c r="BO63" s="35"/>
      <c r="BP63" s="35"/>
      <c r="BQ63" s="35"/>
      <c r="BR63" s="35"/>
      <c r="BS63" s="35"/>
      <c r="BT63" s="35"/>
      <c r="CA63" s="35"/>
      <c r="CB63" s="35"/>
      <c r="CC63" s="35"/>
      <c r="CD63" s="35"/>
      <c r="CE63" s="35"/>
      <c r="CF63" s="35"/>
      <c r="CG63" s="35"/>
      <c r="CN63" s="35"/>
      <c r="CO63" s="35"/>
      <c r="CP63" s="35"/>
      <c r="CQ63" s="35"/>
      <c r="CR63" s="35"/>
      <c r="CS63" s="35"/>
      <c r="CT63" s="35"/>
      <c r="DA63" s="35"/>
      <c r="DB63" s="35"/>
      <c r="DC63" s="35"/>
      <c r="DD63" s="35"/>
      <c r="DE63" s="35"/>
      <c r="DF63" s="35"/>
      <c r="DG63" s="35"/>
      <c r="DN63" s="35"/>
      <c r="DO63" s="35"/>
      <c r="DP63" s="35"/>
      <c r="DQ63" s="35"/>
      <c r="DR63" s="35"/>
      <c r="DS63" s="35"/>
      <c r="DT63" s="35"/>
      <c r="EA63" s="35"/>
      <c r="EB63" s="35"/>
      <c r="EC63" s="35"/>
      <c r="ED63" s="35"/>
      <c r="EE63" s="35"/>
      <c r="EF63" s="35"/>
      <c r="EG63" s="35"/>
      <c r="EN63" s="35"/>
      <c r="EO63" s="35"/>
      <c r="EP63" s="35"/>
      <c r="EQ63" s="35"/>
      <c r="ER63" s="35"/>
      <c r="ES63" s="35"/>
      <c r="ET63" s="35"/>
      <c r="FA63" s="35"/>
      <c r="FB63" s="35"/>
      <c r="FC63" s="35"/>
      <c r="FD63" s="35"/>
      <c r="FE63" s="35"/>
      <c r="FF63" s="35"/>
      <c r="FG63" s="35"/>
      <c r="FN63" s="35"/>
      <c r="FO63" s="35"/>
      <c r="FP63" s="35"/>
      <c r="FQ63" s="35"/>
      <c r="FR63" s="35"/>
      <c r="FS63" s="35"/>
      <c r="FT63" s="35"/>
      <c r="GA63" s="35"/>
      <c r="GB63" s="35"/>
      <c r="GC63" s="35"/>
      <c r="GD63" s="35"/>
      <c r="GE63" s="35"/>
      <c r="GF63" s="35"/>
      <c r="GG63" s="35"/>
      <c r="GN63" s="35"/>
      <c r="GO63" s="35"/>
      <c r="GP63" s="35"/>
      <c r="GQ63" s="35"/>
      <c r="GR63" s="35"/>
      <c r="GS63" s="35"/>
      <c r="GT63" s="35"/>
      <c r="HN63" s="35"/>
      <c r="HO63" s="35"/>
      <c r="HP63" s="35"/>
      <c r="HQ63" s="35"/>
      <c r="HR63" s="35"/>
      <c r="HS63" s="35"/>
      <c r="HT63" s="35"/>
    </row>
    <row r="64" spans="1:228" ht="15">
      <c r="A64" s="35"/>
      <c r="B64" s="35"/>
      <c r="C64" s="35"/>
      <c r="D64" s="35"/>
      <c r="E64" s="35"/>
      <c r="F64" s="35"/>
      <c r="G64" s="35"/>
      <c r="N64" s="35"/>
      <c r="O64" s="35"/>
      <c r="P64" s="35"/>
      <c r="Q64" s="35"/>
      <c r="R64" s="35"/>
      <c r="S64" s="35"/>
      <c r="T64" s="35"/>
      <c r="AA64" s="35"/>
      <c r="AB64" s="35"/>
      <c r="AC64" s="35"/>
      <c r="AD64" s="35"/>
      <c r="AE64" s="35"/>
      <c r="AF64" s="35"/>
      <c r="AG64" s="35"/>
      <c r="AN64" s="35"/>
      <c r="AO64" s="35"/>
      <c r="AP64" s="35"/>
      <c r="AQ64" s="35"/>
      <c r="AR64" s="35"/>
      <c r="AS64" s="35"/>
      <c r="AT64" s="35"/>
      <c r="BA64" s="35"/>
      <c r="BB64" s="35"/>
      <c r="BC64" s="35"/>
      <c r="BD64" s="35"/>
      <c r="BE64" s="35"/>
      <c r="BF64" s="35"/>
      <c r="BG64" s="35"/>
      <c r="BN64" s="35"/>
      <c r="BO64" s="35"/>
      <c r="BP64" s="35"/>
      <c r="BQ64" s="35"/>
      <c r="BR64" s="35"/>
      <c r="BS64" s="35"/>
      <c r="BT64" s="35"/>
      <c r="CA64" s="35"/>
      <c r="CB64" s="35"/>
      <c r="CC64" s="35"/>
      <c r="CD64" s="35"/>
      <c r="CE64" s="35"/>
      <c r="CF64" s="35"/>
      <c r="CG64" s="35"/>
      <c r="CN64" s="35"/>
      <c r="CO64" s="35"/>
      <c r="CP64" s="171"/>
      <c r="CQ64" s="171"/>
      <c r="CR64" s="171"/>
      <c r="CS64" s="171"/>
      <c r="CT64" s="171"/>
      <c r="CU64" s="171"/>
      <c r="CV64" s="171"/>
      <c r="CW64" s="171"/>
      <c r="CX64" s="171"/>
      <c r="CY64" s="171"/>
      <c r="CZ64" s="171"/>
      <c r="DA64" s="171"/>
      <c r="DB64" s="171"/>
      <c r="DC64" s="171"/>
      <c r="DD64" s="171"/>
      <c r="DE64" s="171"/>
      <c r="DF64" s="171"/>
      <c r="DG64" s="171"/>
      <c r="DH64" s="171"/>
      <c r="DI64" s="171"/>
      <c r="DJ64" s="171"/>
      <c r="DK64" s="171"/>
      <c r="DL64" s="171"/>
      <c r="DM64" s="171"/>
      <c r="DN64" s="171"/>
      <c r="DO64" s="35"/>
      <c r="DP64" s="35"/>
      <c r="DQ64" s="35"/>
      <c r="DR64" s="35"/>
      <c r="DS64" s="35"/>
      <c r="DT64" s="35"/>
      <c r="EA64" s="35"/>
      <c r="EB64" s="35"/>
      <c r="EC64" s="35"/>
      <c r="ED64" s="35"/>
      <c r="EE64" s="35"/>
      <c r="EF64" s="35"/>
      <c r="EG64" s="35"/>
      <c r="EN64" s="35"/>
      <c r="EO64" s="35"/>
      <c r="EP64" s="35"/>
      <c r="EQ64" s="35"/>
      <c r="ER64" s="35"/>
      <c r="ES64" s="35"/>
      <c r="ET64" s="35"/>
      <c r="FA64" s="35"/>
      <c r="FB64" s="35"/>
      <c r="FC64" s="35"/>
      <c r="FD64" s="35"/>
      <c r="FE64" s="35"/>
      <c r="FF64" s="35"/>
      <c r="FG64" s="35"/>
      <c r="FN64" s="35"/>
      <c r="FO64" s="35"/>
      <c r="FP64" s="35"/>
      <c r="FQ64" s="35"/>
      <c r="FR64" s="35"/>
      <c r="FS64" s="35"/>
      <c r="FT64" s="35"/>
      <c r="GA64" s="35"/>
      <c r="GB64" s="35"/>
      <c r="GC64" s="35"/>
      <c r="GD64" s="35"/>
      <c r="GE64" s="35"/>
      <c r="GF64" s="35"/>
      <c r="GG64" s="35"/>
      <c r="GN64" s="35"/>
      <c r="GO64" s="35"/>
      <c r="GP64" s="35"/>
      <c r="GQ64" s="35"/>
      <c r="GR64" s="35"/>
      <c r="GS64" s="35"/>
      <c r="GT64" s="35"/>
      <c r="HN64" s="35"/>
      <c r="HO64" s="35"/>
      <c r="HP64" s="35"/>
      <c r="HQ64" s="35"/>
      <c r="HR64" s="35"/>
      <c r="HS64" s="35"/>
      <c r="HT64" s="35"/>
    </row>
    <row r="65" spans="1:228" ht="15">
      <c r="A65" s="35"/>
      <c r="B65" s="35"/>
      <c r="C65" s="35"/>
      <c r="D65" s="35"/>
      <c r="E65" s="35"/>
      <c r="F65" s="35"/>
      <c r="G65" s="35"/>
      <c r="N65" s="35"/>
      <c r="O65" s="35"/>
      <c r="P65" s="35"/>
      <c r="Q65" s="35"/>
      <c r="R65" s="35"/>
      <c r="S65" s="35"/>
      <c r="T65" s="35"/>
      <c r="AA65" s="35"/>
      <c r="AB65" s="35"/>
      <c r="AC65" s="35"/>
      <c r="AD65" s="35"/>
      <c r="AE65" s="35"/>
      <c r="AF65" s="35"/>
      <c r="AG65" s="35"/>
      <c r="AN65" s="35"/>
      <c r="AO65" s="35"/>
      <c r="AP65" s="35"/>
      <c r="AQ65" s="35"/>
      <c r="AR65" s="35"/>
      <c r="AS65" s="35"/>
      <c r="AT65" s="35"/>
      <c r="BA65" s="35"/>
      <c r="BB65" s="35"/>
      <c r="BC65" s="35"/>
      <c r="BD65" s="35"/>
      <c r="BE65" s="35"/>
      <c r="BF65" s="35"/>
      <c r="BG65" s="35"/>
      <c r="BN65" s="35"/>
      <c r="BO65" s="35"/>
      <c r="BP65" s="35"/>
      <c r="BQ65" s="35"/>
      <c r="BR65" s="35"/>
      <c r="BS65" s="35"/>
      <c r="BT65" s="35"/>
      <c r="CA65" s="35"/>
      <c r="CB65" s="35"/>
      <c r="CC65" s="35"/>
      <c r="CD65" s="35"/>
      <c r="CE65" s="35"/>
      <c r="CF65" s="35"/>
      <c r="CG65" s="35"/>
      <c r="CN65" s="35"/>
      <c r="CO65" s="35"/>
      <c r="CP65" s="35"/>
      <c r="CQ65" s="35"/>
      <c r="CR65" s="35"/>
      <c r="CS65" s="35"/>
      <c r="CT65" s="35"/>
      <c r="DA65" s="35"/>
      <c r="DB65" s="35"/>
      <c r="DC65" s="35"/>
      <c r="DD65" s="35"/>
      <c r="DE65" s="35"/>
      <c r="DF65" s="35"/>
      <c r="DG65" s="35"/>
      <c r="DN65" s="35"/>
      <c r="DO65" s="35"/>
      <c r="DP65" s="35"/>
      <c r="DQ65" s="35"/>
      <c r="DR65" s="35"/>
      <c r="DS65" s="35"/>
      <c r="DT65" s="35"/>
      <c r="EA65" s="35"/>
      <c r="EB65" s="35"/>
      <c r="EC65" s="35"/>
      <c r="ED65" s="35"/>
      <c r="EE65" s="35"/>
      <c r="EF65" s="35"/>
      <c r="EG65" s="35"/>
      <c r="EN65" s="35"/>
      <c r="EO65" s="35"/>
      <c r="EP65" s="35"/>
      <c r="EQ65" s="35"/>
      <c r="ER65" s="35"/>
      <c r="ES65" s="35"/>
      <c r="ET65" s="35"/>
      <c r="FA65" s="35"/>
      <c r="FB65" s="35"/>
      <c r="FC65" s="35"/>
      <c r="FD65" s="35"/>
      <c r="FE65" s="35"/>
      <c r="FF65" s="35"/>
      <c r="FG65" s="35"/>
      <c r="FN65" s="35"/>
      <c r="FO65" s="35"/>
      <c r="FP65" s="35"/>
      <c r="FQ65" s="35"/>
      <c r="FR65" s="35"/>
      <c r="FS65" s="35"/>
      <c r="FT65" s="35"/>
      <c r="GA65" s="35"/>
      <c r="GB65" s="35"/>
      <c r="GC65" s="35"/>
      <c r="GD65" s="35"/>
      <c r="GE65" s="35"/>
      <c r="GF65" s="35"/>
      <c r="GG65" s="35"/>
      <c r="GN65" s="35"/>
      <c r="GO65" s="35"/>
      <c r="GP65" s="35"/>
      <c r="GQ65" s="35"/>
      <c r="GR65" s="35"/>
      <c r="GS65" s="35"/>
      <c r="GT65" s="35"/>
      <c r="HN65" s="35"/>
      <c r="HO65" s="35"/>
      <c r="HP65" s="35"/>
      <c r="HQ65" s="35"/>
      <c r="HR65" s="35"/>
      <c r="HS65" s="35"/>
      <c r="HT65" s="35"/>
    </row>
    <row r="66" spans="1:228" ht="15">
      <c r="A66" s="35"/>
      <c r="B66" s="35"/>
      <c r="C66" s="35"/>
      <c r="D66" s="35"/>
      <c r="E66" s="35"/>
      <c r="F66" s="35"/>
      <c r="G66" s="35"/>
      <c r="N66" s="35"/>
      <c r="O66" s="35"/>
      <c r="P66" s="35"/>
      <c r="Q66" s="35"/>
      <c r="R66" s="35"/>
      <c r="S66" s="35"/>
      <c r="T66" s="35"/>
      <c r="AA66" s="35"/>
      <c r="AB66" s="35"/>
      <c r="AC66" s="35"/>
      <c r="AD66" s="35"/>
      <c r="AE66" s="35"/>
      <c r="AF66" s="35"/>
      <c r="AG66" s="35"/>
      <c r="AN66" s="35"/>
      <c r="AO66" s="35"/>
      <c r="AP66" s="35"/>
      <c r="AQ66" s="35"/>
      <c r="AR66" s="35"/>
      <c r="AS66" s="35"/>
      <c r="AT66" s="35"/>
      <c r="BA66" s="35"/>
      <c r="BB66" s="35"/>
      <c r="BC66" s="35"/>
      <c r="BD66" s="35"/>
      <c r="BE66" s="35"/>
      <c r="BF66" s="35"/>
      <c r="BG66" s="35"/>
      <c r="BN66" s="35"/>
      <c r="BO66" s="35"/>
      <c r="BP66" s="35"/>
      <c r="BQ66" s="35"/>
      <c r="BR66" s="35"/>
      <c r="BS66" s="35"/>
      <c r="BT66" s="35"/>
      <c r="CA66" s="35"/>
      <c r="CB66" s="35"/>
      <c r="CC66" s="35"/>
      <c r="CD66" s="35"/>
      <c r="CE66" s="35"/>
      <c r="CF66" s="35"/>
      <c r="CG66" s="35"/>
      <c r="CN66" s="35"/>
      <c r="CO66" s="35"/>
      <c r="CP66" s="35"/>
      <c r="CQ66" s="35"/>
      <c r="CR66" s="35"/>
      <c r="CS66" s="35"/>
      <c r="CT66" s="35"/>
      <c r="DA66" s="35"/>
      <c r="DB66" s="35"/>
      <c r="DC66" s="35"/>
      <c r="DD66" s="35"/>
      <c r="DE66" s="35"/>
      <c r="DF66" s="35"/>
      <c r="DG66" s="35"/>
      <c r="DN66" s="35"/>
      <c r="DO66" s="35"/>
      <c r="DP66" s="35"/>
      <c r="DQ66" s="35"/>
      <c r="DR66" s="35"/>
      <c r="DS66" s="35"/>
      <c r="DT66" s="35"/>
      <c r="EA66" s="35"/>
      <c r="EB66" s="35"/>
      <c r="EC66" s="35"/>
      <c r="ED66" s="35"/>
      <c r="EE66" s="35"/>
      <c r="EF66" s="35"/>
      <c r="EG66" s="35"/>
      <c r="EN66" s="35"/>
      <c r="EO66" s="35"/>
      <c r="EP66" s="35"/>
      <c r="EQ66" s="35"/>
      <c r="ER66" s="35"/>
      <c r="ES66" s="35"/>
      <c r="ET66" s="35"/>
      <c r="FA66" s="35"/>
      <c r="FB66" s="35"/>
      <c r="FC66" s="35"/>
      <c r="FD66" s="35"/>
      <c r="FE66" s="35"/>
      <c r="FF66" s="35"/>
      <c r="FG66" s="35"/>
      <c r="FN66" s="35"/>
      <c r="FO66" s="35"/>
      <c r="FP66" s="35"/>
      <c r="FQ66" s="35"/>
      <c r="FR66" s="35"/>
      <c r="FS66" s="35"/>
      <c r="FT66" s="35"/>
      <c r="GA66" s="35"/>
      <c r="GB66" s="35"/>
      <c r="GC66" s="35"/>
      <c r="GD66" s="35"/>
      <c r="GE66" s="35"/>
      <c r="GF66" s="35"/>
      <c r="GG66" s="35"/>
      <c r="GN66" s="35"/>
      <c r="GO66" s="35"/>
      <c r="GP66" s="35"/>
      <c r="GQ66" s="35"/>
      <c r="GR66" s="35"/>
      <c r="GS66" s="35"/>
      <c r="GT66" s="35"/>
      <c r="HN66" s="35"/>
      <c r="HO66" s="35"/>
      <c r="HP66" s="35"/>
      <c r="HQ66" s="35"/>
      <c r="HR66" s="35"/>
      <c r="HS66" s="35"/>
      <c r="HT66" s="35"/>
    </row>
    <row r="67" spans="1:228" ht="15">
      <c r="A67" s="35"/>
      <c r="B67" s="35"/>
      <c r="C67" s="35"/>
      <c r="D67" s="35"/>
      <c r="E67" s="35"/>
      <c r="F67" s="35"/>
      <c r="G67" s="35"/>
      <c r="N67" s="35"/>
      <c r="O67" s="35"/>
      <c r="P67" s="35"/>
      <c r="Q67" s="35"/>
      <c r="R67" s="35"/>
      <c r="S67" s="35"/>
      <c r="T67" s="35"/>
      <c r="AA67" s="35"/>
      <c r="AB67" s="35"/>
      <c r="AC67" s="35"/>
      <c r="AD67" s="35"/>
      <c r="AE67" s="35"/>
      <c r="AF67" s="35"/>
      <c r="AG67" s="35"/>
      <c r="AN67" s="35"/>
      <c r="AO67" s="35"/>
      <c r="AP67" s="35"/>
      <c r="AQ67" s="35"/>
      <c r="AR67" s="35"/>
      <c r="AS67" s="35"/>
      <c r="AT67" s="35"/>
      <c r="BA67" s="35"/>
      <c r="BB67" s="35"/>
      <c r="BC67" s="35"/>
      <c r="BD67" s="35"/>
      <c r="BE67" s="35"/>
      <c r="BF67" s="35"/>
      <c r="BG67" s="35"/>
      <c r="BN67" s="35"/>
      <c r="BO67" s="35"/>
      <c r="BP67" s="35"/>
      <c r="BQ67" s="35"/>
      <c r="BR67" s="35"/>
      <c r="BS67" s="35"/>
      <c r="BT67" s="35"/>
      <c r="CA67" s="35"/>
      <c r="CB67" s="35"/>
      <c r="CC67" s="35"/>
      <c r="CD67" s="35"/>
      <c r="CE67" s="35"/>
      <c r="CF67" s="35"/>
      <c r="CG67" s="35"/>
      <c r="CN67" s="35"/>
      <c r="CO67" s="35"/>
      <c r="CP67" s="171"/>
      <c r="CQ67" s="35"/>
      <c r="CR67" s="35"/>
      <c r="CS67" s="35"/>
      <c r="CT67" s="35"/>
      <c r="DA67" s="35"/>
      <c r="DB67" s="35"/>
      <c r="DC67" s="35"/>
      <c r="DD67" s="35"/>
      <c r="DE67" s="35"/>
      <c r="DF67" s="35"/>
      <c r="DG67" s="35"/>
      <c r="DN67" s="35"/>
      <c r="DO67" s="35"/>
      <c r="DP67" s="35"/>
      <c r="DQ67" s="35"/>
      <c r="DR67" s="35"/>
      <c r="DS67" s="35"/>
      <c r="DT67" s="35"/>
      <c r="EA67" s="35"/>
      <c r="EB67" s="35"/>
      <c r="EC67" s="35"/>
      <c r="ED67" s="35"/>
      <c r="EE67" s="35"/>
      <c r="EF67" s="35"/>
      <c r="EG67" s="35"/>
      <c r="EN67" s="35"/>
      <c r="EO67" s="35"/>
      <c r="EP67" s="35"/>
      <c r="EQ67" s="35"/>
      <c r="ER67" s="35"/>
      <c r="ES67" s="35"/>
      <c r="ET67" s="35"/>
      <c r="FA67" s="35"/>
      <c r="FB67" s="35"/>
      <c r="FC67" s="35"/>
      <c r="FD67" s="35"/>
      <c r="FE67" s="35"/>
      <c r="FF67" s="35"/>
      <c r="FG67" s="35"/>
      <c r="FN67" s="35"/>
      <c r="FO67" s="35"/>
      <c r="FP67" s="35"/>
      <c r="FQ67" s="35"/>
      <c r="FR67" s="35"/>
      <c r="FS67" s="35"/>
      <c r="FT67" s="35"/>
      <c r="GA67" s="35"/>
      <c r="GB67" s="35"/>
      <c r="GC67" s="35"/>
      <c r="GD67" s="35"/>
      <c r="GE67" s="35"/>
      <c r="GF67" s="35"/>
      <c r="GG67" s="35"/>
      <c r="GN67" s="35"/>
      <c r="GO67" s="35"/>
      <c r="GP67" s="35"/>
      <c r="GQ67" s="35"/>
      <c r="GR67" s="35"/>
      <c r="GS67" s="35"/>
      <c r="GT67" s="35"/>
      <c r="HN67" s="35"/>
      <c r="HO67" s="35"/>
      <c r="HP67" s="35"/>
      <c r="HQ67" s="35"/>
      <c r="HR67" s="35"/>
      <c r="HS67" s="35"/>
      <c r="HT67" s="35"/>
    </row>
    <row r="68" spans="1:228" ht="15">
      <c r="A68" s="35"/>
      <c r="B68" s="35"/>
      <c r="C68" s="35"/>
      <c r="D68" s="35"/>
      <c r="E68" s="35"/>
      <c r="F68" s="35"/>
      <c r="G68" s="35"/>
      <c r="N68" s="35"/>
      <c r="O68" s="35"/>
      <c r="P68" s="35"/>
      <c r="Q68" s="35"/>
      <c r="R68" s="35"/>
      <c r="S68" s="35"/>
      <c r="T68" s="35"/>
      <c r="AA68" s="35"/>
      <c r="AB68" s="35"/>
      <c r="AC68" s="35"/>
      <c r="AD68" s="35"/>
      <c r="AE68" s="35"/>
      <c r="AF68" s="35"/>
      <c r="AG68" s="35"/>
      <c r="AN68" s="35"/>
      <c r="AO68" s="35"/>
      <c r="AP68" s="35"/>
      <c r="AQ68" s="35"/>
      <c r="AR68" s="35"/>
      <c r="AS68" s="35"/>
      <c r="AT68" s="35"/>
      <c r="BA68" s="35"/>
      <c r="BB68" s="35"/>
      <c r="BC68" s="35"/>
      <c r="BD68" s="35"/>
      <c r="BE68" s="35"/>
      <c r="BF68" s="35"/>
      <c r="BG68" s="35"/>
      <c r="BN68" s="35"/>
      <c r="BO68" s="35"/>
      <c r="BP68" s="35"/>
      <c r="BQ68" s="35"/>
      <c r="BR68" s="35"/>
      <c r="BS68" s="35"/>
      <c r="BT68" s="35"/>
      <c r="CA68" s="35"/>
      <c r="CB68" s="35"/>
      <c r="CC68" s="35"/>
      <c r="CD68" s="35"/>
      <c r="CE68" s="35"/>
      <c r="CF68" s="35"/>
      <c r="CG68" s="35"/>
      <c r="CN68" s="35"/>
      <c r="CO68" s="35"/>
      <c r="CP68" s="171"/>
      <c r="CQ68" s="35"/>
      <c r="CR68" s="35"/>
      <c r="CS68" s="35"/>
      <c r="CT68" s="35"/>
      <c r="DA68" s="35"/>
      <c r="DB68" s="35"/>
      <c r="DC68" s="35"/>
      <c r="DD68" s="35"/>
      <c r="DE68" s="35"/>
      <c r="DF68" s="35"/>
      <c r="DG68" s="35"/>
      <c r="DN68" s="35"/>
      <c r="DO68" s="35"/>
      <c r="DP68" s="35"/>
      <c r="DQ68" s="35"/>
      <c r="DR68" s="35"/>
      <c r="DS68" s="35"/>
      <c r="DT68" s="35"/>
      <c r="EA68" s="35"/>
      <c r="EB68" s="35"/>
      <c r="EC68" s="35"/>
      <c r="ED68" s="35"/>
      <c r="EE68" s="35"/>
      <c r="EF68" s="35"/>
      <c r="EG68" s="35"/>
      <c r="EN68" s="35"/>
      <c r="EO68" s="35"/>
      <c r="EP68" s="35"/>
      <c r="EQ68" s="35"/>
      <c r="ER68" s="35"/>
      <c r="ES68" s="35"/>
      <c r="ET68" s="35"/>
      <c r="FA68" s="35"/>
      <c r="FB68" s="35"/>
      <c r="FC68" s="35"/>
      <c r="FD68" s="35"/>
      <c r="FE68" s="35"/>
      <c r="FF68" s="35"/>
      <c r="FG68" s="35"/>
      <c r="FN68" s="35"/>
      <c r="FO68" s="35"/>
      <c r="FP68" s="35"/>
      <c r="FQ68" s="35"/>
      <c r="FR68" s="35"/>
      <c r="FS68" s="35"/>
      <c r="FT68" s="35"/>
      <c r="GA68" s="35"/>
      <c r="GB68" s="35"/>
      <c r="GC68" s="35"/>
      <c r="GD68" s="35"/>
      <c r="GE68" s="35"/>
      <c r="GF68" s="35"/>
      <c r="GG68" s="35"/>
      <c r="GN68" s="35"/>
      <c r="GO68" s="35"/>
      <c r="GP68" s="35"/>
      <c r="GQ68" s="35"/>
      <c r="GR68" s="35"/>
      <c r="GS68" s="35"/>
      <c r="GT68" s="35"/>
      <c r="HN68" s="35"/>
      <c r="HO68" s="35"/>
      <c r="HP68" s="35"/>
      <c r="HQ68" s="35"/>
      <c r="HR68" s="35"/>
      <c r="HS68" s="35"/>
      <c r="HT68" s="35"/>
    </row>
    <row r="69" spans="1:228" ht="15">
      <c r="A69" s="35"/>
      <c r="B69" s="35"/>
      <c r="C69" s="35"/>
      <c r="D69" s="35"/>
      <c r="E69" s="35"/>
      <c r="F69" s="35"/>
      <c r="G69" s="35"/>
      <c r="N69" s="35"/>
      <c r="O69" s="35"/>
      <c r="P69" s="35"/>
      <c r="Q69" s="35"/>
      <c r="R69" s="35"/>
      <c r="S69" s="35"/>
      <c r="T69" s="35"/>
      <c r="AA69" s="35"/>
      <c r="AB69" s="35"/>
      <c r="AC69" s="35"/>
      <c r="AD69" s="35"/>
      <c r="AE69" s="35"/>
      <c r="AF69" s="35"/>
      <c r="AG69" s="35"/>
      <c r="AN69" s="35"/>
      <c r="AO69" s="35"/>
      <c r="AP69" s="35"/>
      <c r="AQ69" s="35"/>
      <c r="AR69" s="35"/>
      <c r="AS69" s="35"/>
      <c r="AT69" s="35"/>
      <c r="BA69" s="35"/>
      <c r="BB69" s="35"/>
      <c r="BC69" s="35"/>
      <c r="BD69" s="35"/>
      <c r="BE69" s="35"/>
      <c r="BF69" s="35"/>
      <c r="BG69" s="35"/>
      <c r="BN69" s="35"/>
      <c r="BO69" s="35"/>
      <c r="BP69" s="35"/>
      <c r="BQ69" s="35"/>
      <c r="BR69" s="35"/>
      <c r="BS69" s="35"/>
      <c r="BT69" s="35"/>
      <c r="CA69" s="35"/>
      <c r="CB69" s="35"/>
      <c r="CC69" s="35"/>
      <c r="CD69" s="35"/>
      <c r="CE69" s="35"/>
      <c r="CF69" s="35"/>
      <c r="CG69" s="35"/>
      <c r="CN69" s="35"/>
      <c r="CO69" s="35"/>
      <c r="CP69" s="171"/>
      <c r="CQ69" s="35"/>
      <c r="CR69" s="35"/>
      <c r="CS69" s="35"/>
      <c r="CT69" s="35"/>
      <c r="DA69" s="35"/>
      <c r="DB69" s="35"/>
      <c r="DC69" s="35"/>
      <c r="DD69" s="35"/>
      <c r="DE69" s="35"/>
      <c r="DF69" s="35"/>
      <c r="DG69" s="35"/>
      <c r="DN69" s="35"/>
      <c r="DO69" s="35"/>
      <c r="DP69" s="35"/>
      <c r="DQ69" s="35"/>
      <c r="DR69" s="35"/>
      <c r="DS69" s="35"/>
      <c r="DT69" s="35"/>
      <c r="EA69" s="35"/>
      <c r="EB69" s="35"/>
      <c r="EC69" s="35"/>
      <c r="ED69" s="35"/>
      <c r="EE69" s="35"/>
      <c r="EF69" s="35"/>
      <c r="EG69" s="35"/>
      <c r="EN69" s="35"/>
      <c r="EO69" s="35"/>
      <c r="EP69" s="35"/>
      <c r="EQ69" s="35"/>
      <c r="ER69" s="35"/>
      <c r="ES69" s="35"/>
      <c r="ET69" s="35"/>
      <c r="FA69" s="35"/>
      <c r="FB69" s="35"/>
      <c r="FC69" s="35"/>
      <c r="FD69" s="35"/>
      <c r="FE69" s="35"/>
      <c r="FF69" s="35"/>
      <c r="FG69" s="35"/>
      <c r="FN69" s="35"/>
      <c r="FO69" s="35"/>
      <c r="FP69" s="35"/>
      <c r="FQ69" s="35"/>
      <c r="FR69" s="35"/>
      <c r="FS69" s="35"/>
      <c r="FT69" s="35"/>
      <c r="GA69" s="35"/>
      <c r="GB69" s="35"/>
      <c r="GC69" s="35"/>
      <c r="GD69" s="35"/>
      <c r="GE69" s="35"/>
      <c r="GF69" s="35"/>
      <c r="GG69" s="35"/>
      <c r="GN69" s="35"/>
      <c r="GO69" s="35"/>
      <c r="GP69" s="35"/>
      <c r="GQ69" s="35"/>
      <c r="GR69" s="35"/>
      <c r="GS69" s="35"/>
      <c r="GT69" s="35"/>
      <c r="HN69" s="35"/>
      <c r="HO69" s="35"/>
      <c r="HP69" s="35"/>
      <c r="HQ69" s="35"/>
      <c r="HR69" s="35"/>
      <c r="HS69" s="35"/>
      <c r="HT69" s="35"/>
    </row>
    <row r="70" spans="1:231" ht="15">
      <c r="A70" s="35"/>
      <c r="B70" s="35"/>
      <c r="C70" s="35"/>
      <c r="D70" s="35"/>
      <c r="E70" s="35"/>
      <c r="F70" s="35"/>
      <c r="G70" s="35"/>
      <c r="N70" s="35"/>
      <c r="O70" s="35"/>
      <c r="P70" s="35"/>
      <c r="Q70" s="35"/>
      <c r="R70" s="35"/>
      <c r="S70" s="35"/>
      <c r="T70" s="35"/>
      <c r="AA70" s="35"/>
      <c r="AB70" s="35"/>
      <c r="AC70" s="35"/>
      <c r="AD70" s="35"/>
      <c r="AE70" s="35"/>
      <c r="AF70" s="35"/>
      <c r="AG70" s="35"/>
      <c r="AN70" s="35"/>
      <c r="AO70" s="35"/>
      <c r="AP70" s="35"/>
      <c r="AQ70" s="35"/>
      <c r="AR70" s="35"/>
      <c r="AS70" s="35"/>
      <c r="AT70" s="35"/>
      <c r="BA70" s="35"/>
      <c r="BB70" s="35"/>
      <c r="BC70" s="35"/>
      <c r="BD70" s="35"/>
      <c r="BE70" s="35"/>
      <c r="BF70" s="35"/>
      <c r="BG70" s="35"/>
      <c r="BN70" s="35"/>
      <c r="BO70" s="35"/>
      <c r="BP70" s="35"/>
      <c r="BQ70" s="35"/>
      <c r="BR70" s="35"/>
      <c r="BS70" s="35"/>
      <c r="BT70" s="35"/>
      <c r="CA70" s="35"/>
      <c r="CB70" s="35"/>
      <c r="CC70" s="35"/>
      <c r="CD70" s="35"/>
      <c r="CE70" s="35"/>
      <c r="CF70" s="35"/>
      <c r="CG70" s="35"/>
      <c r="CN70" s="35"/>
      <c r="CO70" s="35"/>
      <c r="CP70" s="171"/>
      <c r="CQ70" s="35"/>
      <c r="CR70" s="35"/>
      <c r="CS70" s="35"/>
      <c r="CT70" s="35"/>
      <c r="DA70" s="35"/>
      <c r="DB70" s="35"/>
      <c r="DC70" s="35"/>
      <c r="DD70" s="35"/>
      <c r="DE70" s="35"/>
      <c r="DF70" s="35"/>
      <c r="DG70" s="35"/>
      <c r="DN70" s="35"/>
      <c r="DO70" s="35"/>
      <c r="DP70" s="35"/>
      <c r="DQ70" s="35"/>
      <c r="DR70" s="35"/>
      <c r="DS70" s="35"/>
      <c r="DT70" s="35"/>
      <c r="EA70" s="35"/>
      <c r="EB70" s="35"/>
      <c r="EC70" s="35"/>
      <c r="ED70" s="35"/>
      <c r="EE70" s="35"/>
      <c r="EF70" s="35"/>
      <c r="EG70" s="35"/>
      <c r="EN70" s="35"/>
      <c r="EO70" s="35"/>
      <c r="EP70" s="35"/>
      <c r="EQ70" s="35"/>
      <c r="ER70" s="35"/>
      <c r="ES70" s="35"/>
      <c r="ET70" s="35"/>
      <c r="FA70" s="35"/>
      <c r="FB70" s="35"/>
      <c r="FC70" s="35"/>
      <c r="FD70" s="35"/>
      <c r="FE70" s="35"/>
      <c r="FF70" s="35"/>
      <c r="FG70" s="35"/>
      <c r="FN70" s="35"/>
      <c r="FO70" s="35"/>
      <c r="FP70" s="35"/>
      <c r="FQ70" s="35"/>
      <c r="FR70" s="35"/>
      <c r="FS70" s="35"/>
      <c r="FT70" s="35"/>
      <c r="GA70" s="35"/>
      <c r="GB70" s="35"/>
      <c r="GC70" s="35"/>
      <c r="GD70" s="35"/>
      <c r="GE70" s="35"/>
      <c r="GF70" s="35"/>
      <c r="GG70" s="35"/>
      <c r="GN70" s="35"/>
      <c r="GO70" s="35"/>
      <c r="GP70" s="35"/>
      <c r="GQ70" s="35"/>
      <c r="GR70" s="35"/>
      <c r="GS70" s="35"/>
      <c r="GT70" s="35"/>
      <c r="HN70" s="35"/>
      <c r="HO70" s="35"/>
      <c r="HP70" s="35"/>
      <c r="HQ70" s="35"/>
      <c r="HR70" s="35"/>
      <c r="HS70" s="35"/>
      <c r="HT70" s="125"/>
      <c r="HW70" s="170"/>
    </row>
    <row r="71" spans="1:228" ht="15">
      <c r="A71" s="35"/>
      <c r="B71" s="35"/>
      <c r="C71" s="35"/>
      <c r="D71" s="35"/>
      <c r="E71" s="35"/>
      <c r="F71" s="35"/>
      <c r="G71" s="35"/>
      <c r="N71" s="35"/>
      <c r="O71" s="35"/>
      <c r="P71" s="35"/>
      <c r="Q71" s="35"/>
      <c r="R71" s="35"/>
      <c r="S71" s="35"/>
      <c r="T71" s="35"/>
      <c r="AA71" s="35"/>
      <c r="AB71" s="35"/>
      <c r="AC71" s="35"/>
      <c r="AD71" s="35"/>
      <c r="AE71" s="35"/>
      <c r="AF71" s="35"/>
      <c r="AG71" s="35"/>
      <c r="AN71" s="35"/>
      <c r="AO71" s="35"/>
      <c r="AP71" s="35"/>
      <c r="AQ71" s="35"/>
      <c r="AR71" s="35"/>
      <c r="AS71" s="35"/>
      <c r="AT71" s="35"/>
      <c r="BA71" s="35"/>
      <c r="BB71" s="35"/>
      <c r="BC71" s="35"/>
      <c r="BD71" s="35"/>
      <c r="BE71" s="35"/>
      <c r="BF71" s="35"/>
      <c r="BG71" s="35"/>
      <c r="BN71" s="35"/>
      <c r="BO71" s="35"/>
      <c r="BP71" s="35"/>
      <c r="BQ71" s="35"/>
      <c r="BR71" s="35"/>
      <c r="BS71" s="35"/>
      <c r="BT71" s="35"/>
      <c r="CA71" s="35"/>
      <c r="CB71" s="35"/>
      <c r="CC71" s="35"/>
      <c r="CD71" s="35"/>
      <c r="CE71" s="35"/>
      <c r="CF71" s="35"/>
      <c r="CG71" s="35"/>
      <c r="CN71" s="35"/>
      <c r="CO71" s="35"/>
      <c r="CP71" s="171"/>
      <c r="CQ71" s="35"/>
      <c r="CR71" s="35"/>
      <c r="CS71" s="35"/>
      <c r="CT71" s="35"/>
      <c r="DA71" s="35"/>
      <c r="DB71" s="35"/>
      <c r="DC71" s="35"/>
      <c r="DD71" s="35"/>
      <c r="DE71" s="35"/>
      <c r="DF71" s="35"/>
      <c r="DG71" s="35"/>
      <c r="DN71" s="35"/>
      <c r="DO71" s="35"/>
      <c r="DP71" s="35"/>
      <c r="DQ71" s="35"/>
      <c r="DR71" s="35"/>
      <c r="DS71" s="35"/>
      <c r="DT71" s="35"/>
      <c r="EA71" s="35"/>
      <c r="EB71" s="35"/>
      <c r="EC71" s="35"/>
      <c r="ED71" s="35"/>
      <c r="EE71" s="35"/>
      <c r="EF71" s="35"/>
      <c r="EG71" s="35"/>
      <c r="EN71" s="35"/>
      <c r="EO71" s="35"/>
      <c r="EP71" s="35"/>
      <c r="EQ71" s="35"/>
      <c r="ER71" s="35"/>
      <c r="ES71" s="35"/>
      <c r="ET71" s="35"/>
      <c r="FA71" s="35"/>
      <c r="FB71" s="35"/>
      <c r="FC71" s="35"/>
      <c r="FD71" s="35"/>
      <c r="FE71" s="35"/>
      <c r="FF71" s="35"/>
      <c r="FG71" s="35"/>
      <c r="FN71" s="35"/>
      <c r="FO71" s="35"/>
      <c r="FP71" s="35"/>
      <c r="FQ71" s="35"/>
      <c r="FR71" s="35"/>
      <c r="FS71" s="35"/>
      <c r="FT71" s="35"/>
      <c r="GA71" s="35"/>
      <c r="GB71" s="35"/>
      <c r="GC71" s="35"/>
      <c r="GD71" s="35"/>
      <c r="GE71" s="35"/>
      <c r="GF71" s="35"/>
      <c r="GG71" s="35"/>
      <c r="GN71" s="35"/>
      <c r="GO71" s="35"/>
      <c r="GP71" s="35"/>
      <c r="GQ71" s="35"/>
      <c r="GR71" s="35"/>
      <c r="GS71" s="35"/>
      <c r="GT71" s="35"/>
      <c r="HN71" s="35"/>
      <c r="HO71" s="35"/>
      <c r="HP71" s="35"/>
      <c r="HQ71" s="35"/>
      <c r="HR71" s="35"/>
      <c r="HS71" s="35"/>
      <c r="HT71" s="35"/>
    </row>
    <row r="72" spans="1:228" ht="15">
      <c r="A72" s="35"/>
      <c r="B72" s="35"/>
      <c r="C72" s="35"/>
      <c r="D72" s="35"/>
      <c r="E72" s="35"/>
      <c r="F72" s="35"/>
      <c r="G72" s="35"/>
      <c r="N72" s="35"/>
      <c r="O72" s="35"/>
      <c r="P72" s="35"/>
      <c r="Q72" s="35"/>
      <c r="R72" s="35"/>
      <c r="S72" s="35"/>
      <c r="T72" s="35"/>
      <c r="AA72" s="35"/>
      <c r="AB72" s="35"/>
      <c r="AC72" s="35"/>
      <c r="AD72" s="35"/>
      <c r="AE72" s="35"/>
      <c r="AF72" s="35"/>
      <c r="AG72" s="35"/>
      <c r="AN72" s="35"/>
      <c r="AO72" s="35"/>
      <c r="AP72" s="35"/>
      <c r="AQ72" s="35"/>
      <c r="AR72" s="35"/>
      <c r="AS72" s="35"/>
      <c r="AT72" s="35"/>
      <c r="BA72" s="35"/>
      <c r="BB72" s="35"/>
      <c r="BC72" s="35"/>
      <c r="BD72" s="35"/>
      <c r="BE72" s="35"/>
      <c r="BF72" s="35"/>
      <c r="BG72" s="35"/>
      <c r="BN72" s="35"/>
      <c r="BO72" s="35"/>
      <c r="BP72" s="35"/>
      <c r="BQ72" s="35"/>
      <c r="BR72" s="35"/>
      <c r="BS72" s="35"/>
      <c r="BT72" s="35"/>
      <c r="CA72" s="35"/>
      <c r="CB72" s="35"/>
      <c r="CC72" s="35"/>
      <c r="CD72" s="35"/>
      <c r="CE72" s="35"/>
      <c r="CF72" s="35"/>
      <c r="CG72" s="35"/>
      <c r="CN72" s="35"/>
      <c r="CO72" s="35"/>
      <c r="CP72" s="171"/>
      <c r="CQ72" s="35"/>
      <c r="CR72" s="35"/>
      <c r="CS72" s="35"/>
      <c r="CT72" s="35"/>
      <c r="DA72" s="35"/>
      <c r="DB72" s="35"/>
      <c r="DC72" s="35"/>
      <c r="DD72" s="35"/>
      <c r="DE72" s="35"/>
      <c r="DF72" s="35"/>
      <c r="DG72" s="35"/>
      <c r="DN72" s="35"/>
      <c r="DO72" s="35"/>
      <c r="DP72" s="35"/>
      <c r="DQ72" s="35"/>
      <c r="DR72" s="35"/>
      <c r="DS72" s="35"/>
      <c r="DT72" s="35"/>
      <c r="EA72" s="35"/>
      <c r="EB72" s="35"/>
      <c r="EC72" s="35"/>
      <c r="ED72" s="35"/>
      <c r="EE72" s="35"/>
      <c r="EF72" s="35"/>
      <c r="EG72" s="35"/>
      <c r="EN72" s="35"/>
      <c r="EO72" s="35"/>
      <c r="EP72" s="35"/>
      <c r="EQ72" s="35"/>
      <c r="ER72" s="35"/>
      <c r="ES72" s="35"/>
      <c r="ET72" s="35"/>
      <c r="FA72" s="35"/>
      <c r="FB72" s="35"/>
      <c r="FC72" s="35"/>
      <c r="FD72" s="35"/>
      <c r="FE72" s="35"/>
      <c r="FF72" s="35"/>
      <c r="FG72" s="35"/>
      <c r="FN72" s="35"/>
      <c r="FO72" s="35"/>
      <c r="FP72" s="35"/>
      <c r="FQ72" s="35"/>
      <c r="FR72" s="35"/>
      <c r="FS72" s="35"/>
      <c r="FT72" s="35"/>
      <c r="GA72" s="35"/>
      <c r="GB72" s="35"/>
      <c r="GC72" s="35"/>
      <c r="GD72" s="35"/>
      <c r="GE72" s="35"/>
      <c r="GF72" s="35"/>
      <c r="GG72" s="35"/>
      <c r="GN72" s="35"/>
      <c r="GO72" s="35"/>
      <c r="GP72" s="35"/>
      <c r="GQ72" s="35"/>
      <c r="GR72" s="35"/>
      <c r="GS72" s="35"/>
      <c r="GT72" s="35"/>
      <c r="HN72" s="35"/>
      <c r="HO72" s="35"/>
      <c r="HP72" s="35"/>
      <c r="HQ72" s="35"/>
      <c r="HR72" s="35"/>
      <c r="HS72" s="35"/>
      <c r="HT72" s="35"/>
    </row>
    <row r="73" spans="1:228" ht="15">
      <c r="A73" s="35"/>
      <c r="B73" s="35"/>
      <c r="C73" s="124"/>
      <c r="D73" s="35"/>
      <c r="E73" s="35"/>
      <c r="F73" s="124"/>
      <c r="G73" s="35"/>
      <c r="N73" s="35"/>
      <c r="O73" s="35"/>
      <c r="P73" s="124"/>
      <c r="Q73" s="35"/>
      <c r="R73" s="35"/>
      <c r="S73" s="124"/>
      <c r="T73" s="35"/>
      <c r="AA73" s="35"/>
      <c r="AB73" s="35"/>
      <c r="AC73" s="124"/>
      <c r="AD73" s="35"/>
      <c r="AE73" s="35"/>
      <c r="AF73" s="124"/>
      <c r="AG73" s="35"/>
      <c r="AN73" s="35"/>
      <c r="AO73" s="35"/>
      <c r="AP73" s="124"/>
      <c r="AQ73" s="35"/>
      <c r="AR73" s="35"/>
      <c r="AS73" s="124"/>
      <c r="AT73" s="35"/>
      <c r="BA73" s="35"/>
      <c r="BB73" s="35"/>
      <c r="BC73" s="124"/>
      <c r="BD73" s="35"/>
      <c r="BE73" s="35"/>
      <c r="BF73" s="124"/>
      <c r="BG73" s="35"/>
      <c r="BN73" s="35"/>
      <c r="BO73" s="35"/>
      <c r="BP73" s="124"/>
      <c r="BQ73" s="35"/>
      <c r="BR73" s="35"/>
      <c r="BS73" s="124"/>
      <c r="BT73" s="35"/>
      <c r="CA73" s="35"/>
      <c r="CB73" s="35"/>
      <c r="CC73" s="124"/>
      <c r="CD73" s="35"/>
      <c r="CE73" s="35"/>
      <c r="CF73" s="124"/>
      <c r="CG73" s="35"/>
      <c r="CN73" s="35"/>
      <c r="CO73" s="35"/>
      <c r="CP73" s="171"/>
      <c r="CQ73" s="35"/>
      <c r="CR73" s="35"/>
      <c r="CS73" s="124"/>
      <c r="CT73" s="35"/>
      <c r="DA73" s="35"/>
      <c r="DB73" s="35"/>
      <c r="DC73" s="124"/>
      <c r="DD73" s="35"/>
      <c r="DE73" s="35"/>
      <c r="DF73" s="124"/>
      <c r="DG73" s="35"/>
      <c r="DN73" s="35"/>
      <c r="DO73" s="35"/>
      <c r="DP73" s="124"/>
      <c r="DQ73" s="35"/>
      <c r="DR73" s="35"/>
      <c r="DS73" s="124"/>
      <c r="DT73" s="35"/>
      <c r="EA73" s="35"/>
      <c r="EB73" s="35"/>
      <c r="EC73" s="124"/>
      <c r="ED73" s="35"/>
      <c r="EE73" s="35"/>
      <c r="EF73" s="124"/>
      <c r="EG73" s="35"/>
      <c r="EN73" s="35"/>
      <c r="EO73" s="35"/>
      <c r="EP73" s="124"/>
      <c r="EQ73" s="35"/>
      <c r="ER73" s="35"/>
      <c r="ES73" s="124"/>
      <c r="ET73" s="35"/>
      <c r="FA73" s="35"/>
      <c r="FB73" s="35"/>
      <c r="FC73" s="124"/>
      <c r="FD73" s="35"/>
      <c r="FE73" s="35"/>
      <c r="FF73" s="124"/>
      <c r="FG73" s="35"/>
      <c r="FN73" s="35"/>
      <c r="FO73" s="35"/>
      <c r="FP73" s="124"/>
      <c r="FQ73" s="35"/>
      <c r="FR73" s="35"/>
      <c r="FS73" s="124"/>
      <c r="FT73" s="35"/>
      <c r="GA73" s="35"/>
      <c r="GB73" s="35"/>
      <c r="GC73" s="124"/>
      <c r="GD73" s="35"/>
      <c r="GE73" s="35"/>
      <c r="GF73" s="124"/>
      <c r="GG73" s="35"/>
      <c r="GN73" s="35"/>
      <c r="GO73" s="35"/>
      <c r="GP73" s="124"/>
      <c r="GQ73" s="35"/>
      <c r="GR73" s="35"/>
      <c r="GS73" s="124"/>
      <c r="GT73" s="35"/>
      <c r="HN73" s="35"/>
      <c r="HO73" s="35"/>
      <c r="HP73" s="124"/>
      <c r="HQ73" s="35"/>
      <c r="HR73" s="35"/>
      <c r="HS73" s="35"/>
      <c r="HT73" s="35"/>
    </row>
    <row r="74" spans="1:228" ht="15">
      <c r="A74" s="35"/>
      <c r="B74" s="35"/>
      <c r="C74" s="35"/>
      <c r="D74" s="125"/>
      <c r="E74" s="35"/>
      <c r="F74" s="35"/>
      <c r="G74" s="125"/>
      <c r="N74" s="35"/>
      <c r="O74" s="35"/>
      <c r="P74" s="35"/>
      <c r="Q74" s="125"/>
      <c r="R74" s="35"/>
      <c r="S74" s="35"/>
      <c r="T74" s="125"/>
      <c r="AA74" s="35"/>
      <c r="AB74" s="35"/>
      <c r="AC74" s="35"/>
      <c r="AD74" s="125"/>
      <c r="AE74" s="35"/>
      <c r="AF74" s="35"/>
      <c r="AG74" s="125"/>
      <c r="AN74" s="35"/>
      <c r="AO74" s="35"/>
      <c r="AP74" s="35"/>
      <c r="AQ74" s="125"/>
      <c r="AR74" s="35"/>
      <c r="AS74" s="35"/>
      <c r="AT74" s="125"/>
      <c r="BA74" s="35"/>
      <c r="BB74" s="35"/>
      <c r="BC74" s="35"/>
      <c r="BD74" s="125"/>
      <c r="BE74" s="35"/>
      <c r="BF74" s="35"/>
      <c r="BG74" s="125"/>
      <c r="BN74" s="35"/>
      <c r="BO74" s="35"/>
      <c r="BP74" s="35"/>
      <c r="BQ74" s="125"/>
      <c r="BR74" s="35"/>
      <c r="BS74" s="35"/>
      <c r="BT74" s="125"/>
      <c r="CA74" s="35"/>
      <c r="CB74" s="35"/>
      <c r="CC74" s="35"/>
      <c r="CD74" s="125"/>
      <c r="CE74" s="35"/>
      <c r="CF74" s="35"/>
      <c r="CG74" s="125"/>
      <c r="CN74" s="35"/>
      <c r="CO74" s="35"/>
      <c r="CP74" s="171"/>
      <c r="CQ74" s="125"/>
      <c r="CR74" s="35"/>
      <c r="CS74" s="35"/>
      <c r="CT74" s="125"/>
      <c r="DA74" s="35"/>
      <c r="DB74" s="35"/>
      <c r="DC74" s="35"/>
      <c r="DD74" s="125"/>
      <c r="DE74" s="35"/>
      <c r="DF74" s="35"/>
      <c r="DG74" s="125"/>
      <c r="DN74" s="35"/>
      <c r="DO74" s="35"/>
      <c r="DP74" s="35"/>
      <c r="DQ74" s="125"/>
      <c r="DR74" s="35"/>
      <c r="DS74" s="35"/>
      <c r="DT74" s="125"/>
      <c r="EA74" s="35"/>
      <c r="EB74" s="35"/>
      <c r="EC74" s="35"/>
      <c r="ED74" s="125"/>
      <c r="EE74" s="35"/>
      <c r="EF74" s="35"/>
      <c r="EG74" s="125"/>
      <c r="EN74" s="35"/>
      <c r="EO74" s="35"/>
      <c r="EP74" s="35"/>
      <c r="EQ74" s="125"/>
      <c r="ER74" s="35"/>
      <c r="ES74" s="35"/>
      <c r="ET74" s="125"/>
      <c r="FA74" s="35"/>
      <c r="FB74" s="35"/>
      <c r="FC74" s="35"/>
      <c r="FD74" s="125"/>
      <c r="FE74" s="35"/>
      <c r="FF74" s="35"/>
      <c r="FG74" s="125"/>
      <c r="FN74" s="35"/>
      <c r="FO74" s="35"/>
      <c r="FP74" s="35"/>
      <c r="FQ74" s="125"/>
      <c r="FR74" s="35"/>
      <c r="FS74" s="35"/>
      <c r="FT74" s="125"/>
      <c r="GA74" s="35"/>
      <c r="GB74" s="35"/>
      <c r="GC74" s="35"/>
      <c r="GD74" s="125"/>
      <c r="GE74" s="35"/>
      <c r="GF74" s="35"/>
      <c r="GG74" s="125"/>
      <c r="GN74" s="35"/>
      <c r="GO74" s="35"/>
      <c r="GP74" s="35"/>
      <c r="GQ74" s="125"/>
      <c r="GR74" s="35"/>
      <c r="GS74" s="35"/>
      <c r="GT74" s="125"/>
      <c r="HN74" s="35"/>
      <c r="HO74" s="35"/>
      <c r="HP74" s="35"/>
      <c r="HQ74" s="35"/>
      <c r="HR74" s="35"/>
      <c r="HS74" s="35"/>
      <c r="HT74" s="125"/>
    </row>
    <row r="75" spans="1:228" ht="15">
      <c r="A75" s="35"/>
      <c r="B75" s="35"/>
      <c r="C75" s="35"/>
      <c r="D75" s="126"/>
      <c r="E75" s="35"/>
      <c r="F75" s="35"/>
      <c r="G75" s="126"/>
      <c r="N75" s="35"/>
      <c r="O75" s="35"/>
      <c r="P75" s="35"/>
      <c r="Q75" s="126"/>
      <c r="R75" s="35"/>
      <c r="S75" s="35"/>
      <c r="T75" s="126"/>
      <c r="AA75" s="35"/>
      <c r="AB75" s="35"/>
      <c r="AC75" s="35"/>
      <c r="AD75" s="126"/>
      <c r="AE75" s="35"/>
      <c r="AF75" s="35"/>
      <c r="AG75" s="126"/>
      <c r="AN75" s="35"/>
      <c r="AO75" s="35"/>
      <c r="AP75" s="35"/>
      <c r="AQ75" s="126"/>
      <c r="AR75" s="35"/>
      <c r="AS75" s="35"/>
      <c r="AT75" s="126"/>
      <c r="BA75" s="35"/>
      <c r="BB75" s="35"/>
      <c r="BC75" s="35"/>
      <c r="BD75" s="126"/>
      <c r="BE75" s="35"/>
      <c r="BF75" s="35"/>
      <c r="BG75" s="126"/>
      <c r="BN75" s="35"/>
      <c r="BO75" s="35"/>
      <c r="BP75" s="35"/>
      <c r="BQ75" s="126"/>
      <c r="BR75" s="35"/>
      <c r="BS75" s="35"/>
      <c r="BT75" s="126"/>
      <c r="CA75" s="35"/>
      <c r="CB75" s="35"/>
      <c r="CC75" s="35"/>
      <c r="CD75" s="126"/>
      <c r="CE75" s="35"/>
      <c r="CF75" s="35"/>
      <c r="CG75" s="126"/>
      <c r="CN75" s="35"/>
      <c r="CO75" s="35"/>
      <c r="CP75" s="171"/>
      <c r="CQ75" s="126"/>
      <c r="CR75" s="35"/>
      <c r="CS75" s="35"/>
      <c r="CT75" s="126"/>
      <c r="DA75" s="35"/>
      <c r="DB75" s="35"/>
      <c r="DC75" s="35"/>
      <c r="DD75" s="126"/>
      <c r="DE75" s="35"/>
      <c r="DF75" s="35"/>
      <c r="DG75" s="126"/>
      <c r="DN75" s="35"/>
      <c r="DO75" s="35"/>
      <c r="DP75" s="35"/>
      <c r="DQ75" s="126"/>
      <c r="DR75" s="35"/>
      <c r="DS75" s="35"/>
      <c r="DT75" s="126"/>
      <c r="EA75" s="35"/>
      <c r="EB75" s="35"/>
      <c r="EC75" s="35"/>
      <c r="ED75" s="126"/>
      <c r="EE75" s="35"/>
      <c r="EF75" s="35"/>
      <c r="EG75" s="126"/>
      <c r="EN75" s="35"/>
      <c r="EO75" s="35"/>
      <c r="EP75" s="35"/>
      <c r="EQ75" s="126"/>
      <c r="ER75" s="35"/>
      <c r="ES75" s="35"/>
      <c r="ET75" s="126"/>
      <c r="FA75" s="35"/>
      <c r="FB75" s="35"/>
      <c r="FC75" s="35"/>
      <c r="FD75" s="126"/>
      <c r="FE75" s="35"/>
      <c r="FF75" s="35"/>
      <c r="FG75" s="126"/>
      <c r="FN75" s="35"/>
      <c r="FO75" s="35"/>
      <c r="FP75" s="35"/>
      <c r="FQ75" s="126"/>
      <c r="FR75" s="35"/>
      <c r="FS75" s="35"/>
      <c r="FT75" s="126"/>
      <c r="GA75" s="35"/>
      <c r="GB75" s="35"/>
      <c r="GC75" s="35"/>
      <c r="GD75" s="126"/>
      <c r="GE75" s="35"/>
      <c r="GF75" s="35"/>
      <c r="GG75" s="126"/>
      <c r="GN75" s="35"/>
      <c r="GO75" s="35"/>
      <c r="GP75" s="35"/>
      <c r="GQ75" s="126"/>
      <c r="GR75" s="35"/>
      <c r="GS75" s="35"/>
      <c r="GT75" s="126"/>
      <c r="HN75" s="35"/>
      <c r="HO75" s="35"/>
      <c r="HP75" s="35"/>
      <c r="HQ75" s="35"/>
      <c r="HR75" s="35"/>
      <c r="HS75" s="35"/>
      <c r="HT75" s="126"/>
    </row>
    <row r="76" spans="1:228" ht="15">
      <c r="A76" s="64"/>
      <c r="B76" s="64"/>
      <c r="C76" s="64"/>
      <c r="D76" s="64"/>
      <c r="E76" s="64"/>
      <c r="F76" s="64"/>
      <c r="G76" s="64"/>
      <c r="N76" s="64"/>
      <c r="O76" s="64"/>
      <c r="P76" s="64"/>
      <c r="Q76" s="64"/>
      <c r="R76" s="64"/>
      <c r="S76" s="64"/>
      <c r="T76" s="64"/>
      <c r="AA76" s="64"/>
      <c r="AB76" s="64"/>
      <c r="AC76" s="64"/>
      <c r="AD76" s="64"/>
      <c r="AE76" s="64"/>
      <c r="AF76" s="64"/>
      <c r="AG76" s="64"/>
      <c r="AN76" s="64"/>
      <c r="AO76" s="64"/>
      <c r="AP76" s="64"/>
      <c r="AQ76" s="64"/>
      <c r="AR76" s="64"/>
      <c r="AS76" s="64"/>
      <c r="AT76" s="64"/>
      <c r="BA76" s="64"/>
      <c r="BB76" s="64"/>
      <c r="BC76" s="64"/>
      <c r="BD76" s="64"/>
      <c r="BE76" s="64"/>
      <c r="BF76" s="64"/>
      <c r="BG76" s="64"/>
      <c r="BN76" s="64"/>
      <c r="BO76" s="64"/>
      <c r="BP76" s="64"/>
      <c r="BQ76" s="64"/>
      <c r="BR76" s="64"/>
      <c r="BS76" s="64"/>
      <c r="BT76" s="64"/>
      <c r="CA76" s="64"/>
      <c r="CB76" s="64"/>
      <c r="CC76" s="64"/>
      <c r="CD76" s="64"/>
      <c r="CE76" s="64"/>
      <c r="CF76" s="64"/>
      <c r="CG76" s="64"/>
      <c r="CN76" s="64"/>
      <c r="CO76" s="64"/>
      <c r="CP76" s="171"/>
      <c r="CQ76" s="64"/>
      <c r="CR76" s="64"/>
      <c r="CS76" s="64"/>
      <c r="CT76" s="64"/>
      <c r="DA76" s="64"/>
      <c r="DB76" s="64"/>
      <c r="DC76" s="64"/>
      <c r="DD76" s="64"/>
      <c r="DE76" s="64"/>
      <c r="DF76" s="64"/>
      <c r="DG76" s="64"/>
      <c r="DN76" s="64"/>
      <c r="DO76" s="64"/>
      <c r="DP76" s="64"/>
      <c r="DQ76" s="64"/>
      <c r="DR76" s="64"/>
      <c r="DS76" s="64"/>
      <c r="DT76" s="64"/>
      <c r="EA76" s="64"/>
      <c r="EB76" s="64"/>
      <c r="EC76" s="64"/>
      <c r="ED76" s="64"/>
      <c r="EE76" s="64"/>
      <c r="EF76" s="64"/>
      <c r="EG76" s="64"/>
      <c r="EN76" s="64"/>
      <c r="EO76" s="64"/>
      <c r="EP76" s="64"/>
      <c r="EQ76" s="64"/>
      <c r="ER76" s="64"/>
      <c r="ES76" s="64"/>
      <c r="ET76" s="64"/>
      <c r="FA76" s="64"/>
      <c r="FB76" s="64"/>
      <c r="FC76" s="64"/>
      <c r="FD76" s="64"/>
      <c r="FE76" s="64"/>
      <c r="FF76" s="64"/>
      <c r="FG76" s="64"/>
      <c r="FN76" s="64"/>
      <c r="FO76" s="64"/>
      <c r="FP76" s="64"/>
      <c r="FQ76" s="64"/>
      <c r="FR76" s="64"/>
      <c r="FS76" s="64"/>
      <c r="FT76" s="64"/>
      <c r="GA76" s="64"/>
      <c r="GB76" s="64"/>
      <c r="GC76" s="64"/>
      <c r="GD76" s="64"/>
      <c r="GE76" s="64"/>
      <c r="GF76" s="64"/>
      <c r="GG76" s="64"/>
      <c r="GN76" s="64"/>
      <c r="GO76" s="64"/>
      <c r="GP76" s="64"/>
      <c r="GQ76" s="64"/>
      <c r="GR76" s="64"/>
      <c r="GS76" s="64"/>
      <c r="GT76" s="64"/>
      <c r="HN76" s="64"/>
      <c r="HO76" s="64"/>
      <c r="HP76" s="64"/>
      <c r="HQ76" s="64"/>
      <c r="HR76" s="64"/>
      <c r="HS76" s="64"/>
      <c r="HT76" s="64"/>
    </row>
    <row r="77" spans="1:228" ht="15">
      <c r="A77" s="113"/>
      <c r="B77" s="113"/>
      <c r="C77" s="35"/>
      <c r="D77" s="35"/>
      <c r="E77" s="113"/>
      <c r="F77" s="35"/>
      <c r="G77" s="35"/>
      <c r="N77" s="113"/>
      <c r="O77" s="113"/>
      <c r="P77" s="35"/>
      <c r="Q77" s="35"/>
      <c r="R77" s="113"/>
      <c r="S77" s="35"/>
      <c r="T77" s="35"/>
      <c r="AA77" s="113"/>
      <c r="AB77" s="113"/>
      <c r="AC77" s="35"/>
      <c r="AD77" s="35"/>
      <c r="AE77" s="113"/>
      <c r="AF77" s="35"/>
      <c r="AG77" s="35"/>
      <c r="AN77" s="113"/>
      <c r="AO77" s="113"/>
      <c r="AP77" s="35"/>
      <c r="AQ77" s="35"/>
      <c r="AR77" s="113"/>
      <c r="AS77" s="35"/>
      <c r="AT77" s="35"/>
      <c r="BA77" s="113"/>
      <c r="BB77" s="113"/>
      <c r="BC77" s="35"/>
      <c r="BD77" s="35"/>
      <c r="BE77" s="113"/>
      <c r="BF77" s="35"/>
      <c r="BG77" s="35"/>
      <c r="BN77" s="113"/>
      <c r="BO77" s="113"/>
      <c r="BP77" s="35"/>
      <c r="BQ77" s="35"/>
      <c r="BR77" s="113"/>
      <c r="BS77" s="35"/>
      <c r="BT77" s="35"/>
      <c r="CA77" s="113"/>
      <c r="CB77" s="113"/>
      <c r="CC77" s="35"/>
      <c r="CD77" s="35"/>
      <c r="CE77" s="113"/>
      <c r="CF77" s="35"/>
      <c r="CG77" s="35"/>
      <c r="CN77" s="113"/>
      <c r="CO77" s="113"/>
      <c r="CP77" s="171"/>
      <c r="CQ77" s="35"/>
      <c r="CR77" s="113"/>
      <c r="CS77" s="35"/>
      <c r="CT77" s="35"/>
      <c r="DA77" s="113"/>
      <c r="DB77" s="113"/>
      <c r="DC77" s="35"/>
      <c r="DD77" s="35"/>
      <c r="DE77" s="113"/>
      <c r="DF77" s="35"/>
      <c r="DG77" s="35"/>
      <c r="DN77" s="113"/>
      <c r="DO77" s="113"/>
      <c r="DP77" s="35"/>
      <c r="DQ77" s="35"/>
      <c r="DR77" s="113"/>
      <c r="DS77" s="35"/>
      <c r="DT77" s="35"/>
      <c r="EA77" s="113"/>
      <c r="EB77" s="113"/>
      <c r="EC77" s="35"/>
      <c r="ED77" s="35"/>
      <c r="EE77" s="113"/>
      <c r="EF77" s="35"/>
      <c r="EG77" s="35"/>
      <c r="EN77" s="113"/>
      <c r="EO77" s="113"/>
      <c r="EP77" s="35"/>
      <c r="EQ77" s="35"/>
      <c r="ER77" s="113"/>
      <c r="ES77" s="35"/>
      <c r="ET77" s="35"/>
      <c r="FA77" s="113"/>
      <c r="FB77" s="113"/>
      <c r="FC77" s="35"/>
      <c r="FD77" s="35"/>
      <c r="FE77" s="113"/>
      <c r="FF77" s="35"/>
      <c r="FG77" s="35"/>
      <c r="FN77" s="113"/>
      <c r="FO77" s="113"/>
      <c r="FP77" s="35"/>
      <c r="FQ77" s="35"/>
      <c r="FR77" s="113"/>
      <c r="FS77" s="35"/>
      <c r="FT77" s="35"/>
      <c r="GA77" s="113"/>
      <c r="GB77" s="113"/>
      <c r="GC77" s="35"/>
      <c r="GD77" s="35"/>
      <c r="GE77" s="113"/>
      <c r="GF77" s="35"/>
      <c r="GG77" s="35"/>
      <c r="GN77" s="113"/>
      <c r="GO77" s="113"/>
      <c r="GP77" s="35"/>
      <c r="GQ77" s="35"/>
      <c r="GR77" s="113"/>
      <c r="GS77" s="35"/>
      <c r="GT77" s="35"/>
      <c r="HN77" s="113"/>
      <c r="HO77" s="113"/>
      <c r="HP77" s="35"/>
      <c r="HQ77" s="113"/>
      <c r="HR77" s="113"/>
      <c r="HS77" s="113"/>
      <c r="HT77" s="35"/>
    </row>
    <row r="78" spans="1:228" ht="15">
      <c r="A78" s="113"/>
      <c r="B78" s="113"/>
      <c r="C78" s="35"/>
      <c r="D78" s="114"/>
      <c r="E78" s="113"/>
      <c r="F78" s="35"/>
      <c r="G78" s="114"/>
      <c r="N78" s="113"/>
      <c r="O78" s="113"/>
      <c r="P78" s="35"/>
      <c r="Q78" s="114"/>
      <c r="R78" s="113"/>
      <c r="S78" s="35"/>
      <c r="T78" s="114"/>
      <c r="AA78" s="113"/>
      <c r="AB78" s="113"/>
      <c r="AC78" s="35"/>
      <c r="AD78" s="114"/>
      <c r="AE78" s="113"/>
      <c r="AF78" s="35"/>
      <c r="AG78" s="114"/>
      <c r="AN78" s="113"/>
      <c r="AO78" s="113"/>
      <c r="AP78" s="35"/>
      <c r="AQ78" s="114"/>
      <c r="AR78" s="113"/>
      <c r="AS78" s="35"/>
      <c r="AT78" s="114"/>
      <c r="BA78" s="113"/>
      <c r="BB78" s="113"/>
      <c r="BC78" s="35"/>
      <c r="BD78" s="114"/>
      <c r="BE78" s="113"/>
      <c r="BF78" s="35"/>
      <c r="BG78" s="114"/>
      <c r="BN78" s="113"/>
      <c r="BO78" s="113"/>
      <c r="BP78" s="35"/>
      <c r="BQ78" s="114"/>
      <c r="BR78" s="113"/>
      <c r="BS78" s="35"/>
      <c r="BT78" s="114"/>
      <c r="CA78" s="113"/>
      <c r="CB78" s="113"/>
      <c r="CC78" s="35"/>
      <c r="CD78" s="114"/>
      <c r="CE78" s="113"/>
      <c r="CF78" s="35"/>
      <c r="CG78" s="114"/>
      <c r="CN78" s="113"/>
      <c r="CO78" s="113"/>
      <c r="CP78" s="171"/>
      <c r="CQ78" s="114"/>
      <c r="CR78" s="113"/>
      <c r="CS78" s="35"/>
      <c r="CT78" s="114"/>
      <c r="DA78" s="113"/>
      <c r="DB78" s="113"/>
      <c r="DC78" s="35"/>
      <c r="DD78" s="114"/>
      <c r="DE78" s="113"/>
      <c r="DF78" s="35"/>
      <c r="DG78" s="114"/>
      <c r="DN78" s="113"/>
      <c r="DO78" s="113"/>
      <c r="DP78" s="35"/>
      <c r="DQ78" s="114"/>
      <c r="DR78" s="113"/>
      <c r="DS78" s="35"/>
      <c r="DT78" s="114"/>
      <c r="EA78" s="113"/>
      <c r="EB78" s="113"/>
      <c r="EC78" s="35"/>
      <c r="ED78" s="114"/>
      <c r="EE78" s="113"/>
      <c r="EF78" s="35"/>
      <c r="EG78" s="114"/>
      <c r="EN78" s="113"/>
      <c r="EO78" s="113"/>
      <c r="EP78" s="35"/>
      <c r="EQ78" s="114"/>
      <c r="ER78" s="113"/>
      <c r="ES78" s="35"/>
      <c r="ET78" s="114"/>
      <c r="FA78" s="113"/>
      <c r="FB78" s="113"/>
      <c r="FC78" s="35"/>
      <c r="FD78" s="114"/>
      <c r="FE78" s="113"/>
      <c r="FF78" s="35"/>
      <c r="FG78" s="114"/>
      <c r="FN78" s="113"/>
      <c r="FO78" s="113"/>
      <c r="FP78" s="35"/>
      <c r="FQ78" s="114"/>
      <c r="FR78" s="113"/>
      <c r="FS78" s="35"/>
      <c r="FT78" s="114"/>
      <c r="GA78" s="113"/>
      <c r="GB78" s="113"/>
      <c r="GC78" s="35"/>
      <c r="GD78" s="114"/>
      <c r="GE78" s="113"/>
      <c r="GF78" s="35"/>
      <c r="GG78" s="114"/>
      <c r="GN78" s="113"/>
      <c r="GO78" s="113"/>
      <c r="GP78" s="35"/>
      <c r="GQ78" s="114"/>
      <c r="GR78" s="113"/>
      <c r="GS78" s="35"/>
      <c r="GT78" s="114"/>
      <c r="HN78" s="113"/>
      <c r="HO78" s="113"/>
      <c r="HP78" s="35"/>
      <c r="HQ78" s="113"/>
      <c r="HR78" s="113"/>
      <c r="HS78" s="113"/>
      <c r="HT78" s="114"/>
    </row>
    <row r="79" spans="1:228" ht="15">
      <c r="A79" s="113"/>
      <c r="B79" s="113"/>
      <c r="C79" s="35"/>
      <c r="D79" s="114"/>
      <c r="E79" s="113"/>
      <c r="F79" s="35"/>
      <c r="G79" s="114"/>
      <c r="N79" s="113"/>
      <c r="O79" s="113"/>
      <c r="P79" s="35"/>
      <c r="Q79" s="114"/>
      <c r="R79" s="113"/>
      <c r="S79" s="35"/>
      <c r="T79" s="114"/>
      <c r="AA79" s="113"/>
      <c r="AB79" s="113"/>
      <c r="AC79" s="35"/>
      <c r="AD79" s="114"/>
      <c r="AE79" s="113"/>
      <c r="AF79" s="35"/>
      <c r="AG79" s="114"/>
      <c r="AN79" s="113"/>
      <c r="AO79" s="113"/>
      <c r="AP79" s="35"/>
      <c r="AQ79" s="114"/>
      <c r="AR79" s="113"/>
      <c r="AS79" s="35"/>
      <c r="AT79" s="114"/>
      <c r="BA79" s="113"/>
      <c r="BB79" s="113"/>
      <c r="BC79" s="35"/>
      <c r="BD79" s="114"/>
      <c r="BE79" s="113"/>
      <c r="BF79" s="35"/>
      <c r="BG79" s="114"/>
      <c r="BN79" s="113"/>
      <c r="BO79" s="113"/>
      <c r="BP79" s="35"/>
      <c r="BQ79" s="114"/>
      <c r="BR79" s="113"/>
      <c r="BS79" s="35"/>
      <c r="BT79" s="114"/>
      <c r="CA79" s="113"/>
      <c r="CB79" s="113"/>
      <c r="CC79" s="35"/>
      <c r="CD79" s="114"/>
      <c r="CE79" s="113"/>
      <c r="CF79" s="35"/>
      <c r="CG79" s="114"/>
      <c r="CN79" s="113"/>
      <c r="CO79" s="113"/>
      <c r="CP79" s="171"/>
      <c r="CQ79" s="114"/>
      <c r="CR79" s="113"/>
      <c r="CS79" s="35"/>
      <c r="CT79" s="114"/>
      <c r="DA79" s="113"/>
      <c r="DB79" s="113"/>
      <c r="DC79" s="35"/>
      <c r="DD79" s="114"/>
      <c r="DE79" s="113"/>
      <c r="DF79" s="35"/>
      <c r="DG79" s="114"/>
      <c r="DN79" s="113"/>
      <c r="DO79" s="113"/>
      <c r="DP79" s="35"/>
      <c r="DQ79" s="114"/>
      <c r="DR79" s="113"/>
      <c r="DS79" s="35"/>
      <c r="DT79" s="114"/>
      <c r="EA79" s="113"/>
      <c r="EB79" s="113"/>
      <c r="EC79" s="35"/>
      <c r="ED79" s="114"/>
      <c r="EE79" s="113"/>
      <c r="EF79" s="35"/>
      <c r="EG79" s="114"/>
      <c r="EN79" s="113"/>
      <c r="EO79" s="113"/>
      <c r="EP79" s="35"/>
      <c r="EQ79" s="114"/>
      <c r="ER79" s="113"/>
      <c r="ES79" s="35"/>
      <c r="ET79" s="114"/>
      <c r="FA79" s="113"/>
      <c r="FB79" s="113"/>
      <c r="FC79" s="35"/>
      <c r="FD79" s="114"/>
      <c r="FE79" s="113"/>
      <c r="FF79" s="35"/>
      <c r="FG79" s="114"/>
      <c r="FN79" s="113"/>
      <c r="FO79" s="113"/>
      <c r="FP79" s="35"/>
      <c r="FQ79" s="114"/>
      <c r="FR79" s="113"/>
      <c r="FS79" s="35"/>
      <c r="FT79" s="114"/>
      <c r="GA79" s="113"/>
      <c r="GB79" s="113"/>
      <c r="GC79" s="35"/>
      <c r="GD79" s="114"/>
      <c r="GE79" s="113"/>
      <c r="GF79" s="35"/>
      <c r="GG79" s="114"/>
      <c r="GN79" s="113"/>
      <c r="GO79" s="113"/>
      <c r="GP79" s="35"/>
      <c r="GQ79" s="114"/>
      <c r="GR79" s="113"/>
      <c r="GS79" s="35"/>
      <c r="GT79" s="114"/>
      <c r="HN79" s="113"/>
      <c r="HO79" s="113"/>
      <c r="HP79" s="35"/>
      <c r="HQ79" s="113"/>
      <c r="HR79" s="113"/>
      <c r="HS79" s="113"/>
      <c r="HT79" s="114"/>
    </row>
    <row r="80" spans="1:228" ht="15">
      <c r="A80" s="113"/>
      <c r="B80" s="113"/>
      <c r="C80" s="35"/>
      <c r="D80" s="114"/>
      <c r="E80" s="113"/>
      <c r="F80" s="35"/>
      <c r="G80" s="114"/>
      <c r="N80" s="113"/>
      <c r="O80" s="113"/>
      <c r="P80" s="35"/>
      <c r="Q80" s="114"/>
      <c r="R80" s="113"/>
      <c r="S80" s="35"/>
      <c r="T80" s="114"/>
      <c r="AA80" s="113"/>
      <c r="AB80" s="113"/>
      <c r="AC80" s="35"/>
      <c r="AD80" s="114"/>
      <c r="AE80" s="113"/>
      <c r="AF80" s="35"/>
      <c r="AG80" s="114"/>
      <c r="AN80" s="113"/>
      <c r="AO80" s="113"/>
      <c r="AP80" s="35"/>
      <c r="AQ80" s="114"/>
      <c r="AR80" s="113"/>
      <c r="AS80" s="35"/>
      <c r="AT80" s="114"/>
      <c r="BA80" s="113"/>
      <c r="BB80" s="113"/>
      <c r="BC80" s="35"/>
      <c r="BD80" s="114"/>
      <c r="BE80" s="113"/>
      <c r="BF80" s="35"/>
      <c r="BG80" s="114"/>
      <c r="BN80" s="113"/>
      <c r="BO80" s="113"/>
      <c r="BP80" s="35"/>
      <c r="BQ80" s="114"/>
      <c r="BR80" s="113"/>
      <c r="BS80" s="35"/>
      <c r="BT80" s="114"/>
      <c r="CA80" s="113"/>
      <c r="CB80" s="113"/>
      <c r="CC80" s="35"/>
      <c r="CD80" s="114"/>
      <c r="CE80" s="113"/>
      <c r="CF80" s="35"/>
      <c r="CG80" s="114"/>
      <c r="CN80" s="113"/>
      <c r="CO80" s="113"/>
      <c r="CP80" s="171"/>
      <c r="CQ80" s="114"/>
      <c r="CR80" s="113"/>
      <c r="CS80" s="35"/>
      <c r="CT80" s="114"/>
      <c r="DA80" s="113"/>
      <c r="DB80" s="113"/>
      <c r="DC80" s="35"/>
      <c r="DD80" s="114"/>
      <c r="DE80" s="113"/>
      <c r="DF80" s="35"/>
      <c r="DG80" s="114"/>
      <c r="DN80" s="113"/>
      <c r="DO80" s="113"/>
      <c r="DP80" s="35"/>
      <c r="DQ80" s="114"/>
      <c r="DR80" s="113"/>
      <c r="DS80" s="35"/>
      <c r="DT80" s="114"/>
      <c r="EA80" s="113"/>
      <c r="EB80" s="113"/>
      <c r="EC80" s="35"/>
      <c r="ED80" s="114"/>
      <c r="EE80" s="113"/>
      <c r="EF80" s="35"/>
      <c r="EG80" s="114"/>
      <c r="EN80" s="113"/>
      <c r="EO80" s="113"/>
      <c r="EP80" s="35"/>
      <c r="EQ80" s="114"/>
      <c r="ER80" s="113"/>
      <c r="ES80" s="35"/>
      <c r="ET80" s="114"/>
      <c r="FA80" s="113"/>
      <c r="FB80" s="113"/>
      <c r="FC80" s="35"/>
      <c r="FD80" s="114"/>
      <c r="FE80" s="113"/>
      <c r="FF80" s="35"/>
      <c r="FG80" s="114"/>
      <c r="FN80" s="113"/>
      <c r="FO80" s="113"/>
      <c r="FP80" s="35"/>
      <c r="FQ80" s="114"/>
      <c r="FR80" s="113"/>
      <c r="FS80" s="35"/>
      <c r="FT80" s="114"/>
      <c r="GA80" s="113"/>
      <c r="GB80" s="113"/>
      <c r="GC80" s="35"/>
      <c r="GD80" s="114"/>
      <c r="GE80" s="113"/>
      <c r="GF80" s="35"/>
      <c r="GG80" s="114"/>
      <c r="GN80" s="113"/>
      <c r="GO80" s="113"/>
      <c r="GP80" s="35"/>
      <c r="GQ80" s="114"/>
      <c r="GR80" s="113"/>
      <c r="GS80" s="35"/>
      <c r="GT80" s="114"/>
      <c r="HN80" s="113"/>
      <c r="HO80" s="113"/>
      <c r="HP80" s="35"/>
      <c r="HQ80" s="113"/>
      <c r="HR80" s="113"/>
      <c r="HS80" s="113"/>
      <c r="HT80" s="114"/>
    </row>
    <row r="81" spans="1:228" ht="15">
      <c r="A81" s="113"/>
      <c r="B81" s="113"/>
      <c r="C81" s="35"/>
      <c r="D81" s="114"/>
      <c r="E81" s="113"/>
      <c r="F81" s="35"/>
      <c r="G81" s="114"/>
      <c r="N81" s="113"/>
      <c r="O81" s="113"/>
      <c r="P81" s="35"/>
      <c r="Q81" s="114"/>
      <c r="R81" s="113"/>
      <c r="S81" s="35"/>
      <c r="T81" s="114"/>
      <c r="AA81" s="113"/>
      <c r="AB81" s="113"/>
      <c r="AC81" s="35"/>
      <c r="AD81" s="114"/>
      <c r="AE81" s="113"/>
      <c r="AF81" s="35"/>
      <c r="AG81" s="114"/>
      <c r="AN81" s="113"/>
      <c r="AO81" s="113"/>
      <c r="AP81" s="35"/>
      <c r="AQ81" s="114"/>
      <c r="AR81" s="113"/>
      <c r="AS81" s="35"/>
      <c r="AT81" s="114"/>
      <c r="BA81" s="113"/>
      <c r="BB81" s="113"/>
      <c r="BC81" s="35"/>
      <c r="BD81" s="114"/>
      <c r="BE81" s="113"/>
      <c r="BF81" s="35"/>
      <c r="BG81" s="114"/>
      <c r="BN81" s="113"/>
      <c r="BO81" s="113"/>
      <c r="BP81" s="35"/>
      <c r="BQ81" s="114"/>
      <c r="BR81" s="113"/>
      <c r="BS81" s="35"/>
      <c r="BT81" s="114"/>
      <c r="CA81" s="113"/>
      <c r="CB81" s="113"/>
      <c r="CC81" s="35"/>
      <c r="CD81" s="114"/>
      <c r="CE81" s="113"/>
      <c r="CF81" s="35"/>
      <c r="CG81" s="114"/>
      <c r="CN81" s="113"/>
      <c r="CO81" s="113"/>
      <c r="CP81" s="171"/>
      <c r="CQ81" s="114"/>
      <c r="CR81" s="113"/>
      <c r="CS81" s="35"/>
      <c r="CT81" s="114"/>
      <c r="DA81" s="113"/>
      <c r="DB81" s="113"/>
      <c r="DC81" s="35"/>
      <c r="DD81" s="114"/>
      <c r="DE81" s="113"/>
      <c r="DF81" s="35"/>
      <c r="DG81" s="114"/>
      <c r="DN81" s="113"/>
      <c r="DO81" s="113"/>
      <c r="DP81" s="35"/>
      <c r="DQ81" s="114"/>
      <c r="DR81" s="113"/>
      <c r="DS81" s="35"/>
      <c r="DT81" s="114"/>
      <c r="EA81" s="113"/>
      <c r="EB81" s="113"/>
      <c r="EC81" s="35"/>
      <c r="ED81" s="114"/>
      <c r="EE81" s="113"/>
      <c r="EF81" s="35"/>
      <c r="EG81" s="114"/>
      <c r="EN81" s="113"/>
      <c r="EO81" s="113"/>
      <c r="EP81" s="35"/>
      <c r="EQ81" s="114"/>
      <c r="ER81" s="113"/>
      <c r="ES81" s="35"/>
      <c r="ET81" s="114"/>
      <c r="FA81" s="113"/>
      <c r="FB81" s="113"/>
      <c r="FC81" s="35"/>
      <c r="FD81" s="114"/>
      <c r="FE81" s="113"/>
      <c r="FF81" s="35"/>
      <c r="FG81" s="114"/>
      <c r="FN81" s="113"/>
      <c r="FO81" s="113"/>
      <c r="FP81" s="35"/>
      <c r="FQ81" s="114"/>
      <c r="FR81" s="113"/>
      <c r="FS81" s="35"/>
      <c r="FT81" s="114"/>
      <c r="GA81" s="113"/>
      <c r="GB81" s="113"/>
      <c r="GC81" s="35"/>
      <c r="GD81" s="114"/>
      <c r="GE81" s="113"/>
      <c r="GF81" s="35"/>
      <c r="GG81" s="114"/>
      <c r="GN81" s="113"/>
      <c r="GO81" s="113"/>
      <c r="GP81" s="35"/>
      <c r="GQ81" s="114"/>
      <c r="GR81" s="113"/>
      <c r="GS81" s="35"/>
      <c r="GT81" s="114"/>
      <c r="HN81" s="113"/>
      <c r="HO81" s="113"/>
      <c r="HP81" s="35"/>
      <c r="HQ81" s="113"/>
      <c r="HR81" s="113"/>
      <c r="HS81" s="113"/>
      <c r="HT81" s="114"/>
    </row>
    <row r="82" spans="1:228" ht="15">
      <c r="A82" s="113"/>
      <c r="B82" s="113"/>
      <c r="C82" s="35"/>
      <c r="D82" s="114"/>
      <c r="E82" s="113"/>
      <c r="F82" s="35"/>
      <c r="G82" s="114"/>
      <c r="N82" s="113"/>
      <c r="O82" s="113"/>
      <c r="P82" s="35"/>
      <c r="Q82" s="114"/>
      <c r="R82" s="113"/>
      <c r="S82" s="35"/>
      <c r="T82" s="114"/>
      <c r="AA82" s="113"/>
      <c r="AB82" s="113"/>
      <c r="AC82" s="35"/>
      <c r="AD82" s="114"/>
      <c r="AE82" s="113"/>
      <c r="AF82" s="35"/>
      <c r="AG82" s="114"/>
      <c r="AN82" s="113"/>
      <c r="AO82" s="113"/>
      <c r="AP82" s="35"/>
      <c r="AQ82" s="114"/>
      <c r="AR82" s="113"/>
      <c r="AS82" s="35"/>
      <c r="AT82" s="114"/>
      <c r="BA82" s="113"/>
      <c r="BB82" s="113"/>
      <c r="BC82" s="35"/>
      <c r="BD82" s="114"/>
      <c r="BE82" s="113"/>
      <c r="BF82" s="35"/>
      <c r="BG82" s="114"/>
      <c r="BN82" s="113"/>
      <c r="BO82" s="113"/>
      <c r="BP82" s="35"/>
      <c r="BQ82" s="114"/>
      <c r="BR82" s="113"/>
      <c r="BS82" s="35"/>
      <c r="BT82" s="114"/>
      <c r="CA82" s="113"/>
      <c r="CB82" s="113"/>
      <c r="CC82" s="35"/>
      <c r="CD82" s="114"/>
      <c r="CE82" s="113"/>
      <c r="CF82" s="35"/>
      <c r="CG82" s="114"/>
      <c r="CN82" s="113"/>
      <c r="CO82" s="113"/>
      <c r="CP82" s="171"/>
      <c r="CQ82" s="114"/>
      <c r="CR82" s="113"/>
      <c r="CS82" s="35"/>
      <c r="CT82" s="114"/>
      <c r="DA82" s="113"/>
      <c r="DB82" s="113"/>
      <c r="DC82" s="35"/>
      <c r="DD82" s="114"/>
      <c r="DE82" s="113"/>
      <c r="DF82" s="35"/>
      <c r="DG82" s="114"/>
      <c r="DN82" s="113"/>
      <c r="DO82" s="113"/>
      <c r="DP82" s="35"/>
      <c r="DQ82" s="114"/>
      <c r="DR82" s="113"/>
      <c r="DS82" s="35"/>
      <c r="DT82" s="114"/>
      <c r="EA82" s="113"/>
      <c r="EB82" s="113"/>
      <c r="EC82" s="35"/>
      <c r="ED82" s="114"/>
      <c r="EE82" s="113"/>
      <c r="EF82" s="35"/>
      <c r="EG82" s="114"/>
      <c r="EN82" s="113"/>
      <c r="EO82" s="113"/>
      <c r="EP82" s="35"/>
      <c r="EQ82" s="114"/>
      <c r="ER82" s="113"/>
      <c r="ES82" s="35"/>
      <c r="ET82" s="114"/>
      <c r="FA82" s="113"/>
      <c r="FB82" s="113"/>
      <c r="FC82" s="35"/>
      <c r="FD82" s="114"/>
      <c r="FE82" s="113"/>
      <c r="FF82" s="35"/>
      <c r="FG82" s="114"/>
      <c r="FN82" s="113"/>
      <c r="FO82" s="113"/>
      <c r="FP82" s="35"/>
      <c r="FQ82" s="114"/>
      <c r="FR82" s="113"/>
      <c r="FS82" s="35"/>
      <c r="FT82" s="114"/>
      <c r="GA82" s="113"/>
      <c r="GB82" s="113"/>
      <c r="GC82" s="35"/>
      <c r="GD82" s="114"/>
      <c r="GE82" s="113"/>
      <c r="GF82" s="35"/>
      <c r="GG82" s="114"/>
      <c r="GN82" s="113"/>
      <c r="GO82" s="113"/>
      <c r="GP82" s="35"/>
      <c r="GQ82" s="114"/>
      <c r="GR82" s="113"/>
      <c r="GS82" s="35"/>
      <c r="GT82" s="114"/>
      <c r="HN82" s="113"/>
      <c r="HO82" s="113"/>
      <c r="HP82" s="35"/>
      <c r="HQ82" s="113"/>
      <c r="HR82" s="113"/>
      <c r="HS82" s="113"/>
      <c r="HT82" s="114"/>
    </row>
    <row r="83" spans="1:228" ht="15">
      <c r="A83" s="113"/>
      <c r="B83" s="113"/>
      <c r="C83" s="35"/>
      <c r="D83" s="114"/>
      <c r="E83" s="113"/>
      <c r="F83" s="35"/>
      <c r="G83" s="114"/>
      <c r="N83" s="113"/>
      <c r="O83" s="113"/>
      <c r="P83" s="35"/>
      <c r="Q83" s="114"/>
      <c r="R83" s="113"/>
      <c r="S83" s="35"/>
      <c r="T83" s="114"/>
      <c r="AA83" s="113"/>
      <c r="AB83" s="113"/>
      <c r="AC83" s="35"/>
      <c r="AD83" s="114"/>
      <c r="AE83" s="113"/>
      <c r="AF83" s="35"/>
      <c r="AG83" s="114"/>
      <c r="AN83" s="113"/>
      <c r="AO83" s="113"/>
      <c r="AP83" s="35"/>
      <c r="AQ83" s="114"/>
      <c r="AR83" s="113"/>
      <c r="AS83" s="35"/>
      <c r="AT83" s="114"/>
      <c r="BA83" s="113"/>
      <c r="BB83" s="113"/>
      <c r="BC83" s="35"/>
      <c r="BD83" s="114"/>
      <c r="BE83" s="113"/>
      <c r="BF83" s="35"/>
      <c r="BG83" s="114"/>
      <c r="BN83" s="113"/>
      <c r="BO83" s="113"/>
      <c r="BP83" s="35"/>
      <c r="BQ83" s="114"/>
      <c r="BR83" s="113"/>
      <c r="BS83" s="35"/>
      <c r="BT83" s="114"/>
      <c r="CA83" s="113"/>
      <c r="CB83" s="113"/>
      <c r="CC83" s="35"/>
      <c r="CD83" s="114"/>
      <c r="CE83" s="113"/>
      <c r="CF83" s="35"/>
      <c r="CG83" s="114"/>
      <c r="CN83" s="113"/>
      <c r="CO83" s="113"/>
      <c r="CP83" s="171"/>
      <c r="CQ83" s="114"/>
      <c r="CR83" s="113"/>
      <c r="CS83" s="35"/>
      <c r="CT83" s="114"/>
      <c r="DA83" s="113"/>
      <c r="DB83" s="113"/>
      <c r="DC83" s="35"/>
      <c r="DD83" s="114"/>
      <c r="DE83" s="113"/>
      <c r="DF83" s="35"/>
      <c r="DG83" s="114"/>
      <c r="DN83" s="113"/>
      <c r="DO83" s="113"/>
      <c r="DP83" s="35"/>
      <c r="DQ83" s="114"/>
      <c r="DR83" s="113"/>
      <c r="DS83" s="35"/>
      <c r="DT83" s="114"/>
      <c r="EA83" s="113"/>
      <c r="EB83" s="113"/>
      <c r="EC83" s="35"/>
      <c r="ED83" s="114"/>
      <c r="EE83" s="113"/>
      <c r="EF83" s="35"/>
      <c r="EG83" s="114"/>
      <c r="EN83" s="113"/>
      <c r="EO83" s="113"/>
      <c r="EP83" s="35"/>
      <c r="EQ83" s="114"/>
      <c r="ER83" s="113"/>
      <c r="ES83" s="35"/>
      <c r="ET83" s="114"/>
      <c r="FA83" s="113"/>
      <c r="FB83" s="113"/>
      <c r="FC83" s="35"/>
      <c r="FD83" s="114"/>
      <c r="FE83" s="113"/>
      <c r="FF83" s="35"/>
      <c r="FG83" s="114"/>
      <c r="FN83" s="113"/>
      <c r="FO83" s="113"/>
      <c r="FP83" s="35"/>
      <c r="FQ83" s="114"/>
      <c r="FR83" s="113"/>
      <c r="FS83" s="35"/>
      <c r="FT83" s="114"/>
      <c r="GA83" s="113"/>
      <c r="GB83" s="113"/>
      <c r="GC83" s="35"/>
      <c r="GD83" s="114"/>
      <c r="GE83" s="113"/>
      <c r="GF83" s="35"/>
      <c r="GG83" s="114"/>
      <c r="GN83" s="113"/>
      <c r="GO83" s="113"/>
      <c r="GP83" s="35"/>
      <c r="GQ83" s="114"/>
      <c r="GR83" s="113"/>
      <c r="GS83" s="35"/>
      <c r="GT83" s="114"/>
      <c r="HN83" s="113"/>
      <c r="HO83" s="113"/>
      <c r="HP83" s="35"/>
      <c r="HQ83" s="113"/>
      <c r="HR83" s="113"/>
      <c r="HS83" s="113"/>
      <c r="HT83" s="114"/>
    </row>
    <row r="84" spans="1:228" ht="15">
      <c r="A84" s="113"/>
      <c r="B84" s="113"/>
      <c r="C84" s="35"/>
      <c r="D84" s="114"/>
      <c r="E84" s="113"/>
      <c r="F84" s="35"/>
      <c r="G84" s="114"/>
      <c r="N84" s="113"/>
      <c r="O84" s="113"/>
      <c r="P84" s="35"/>
      <c r="Q84" s="114"/>
      <c r="R84" s="113"/>
      <c r="S84" s="35"/>
      <c r="T84" s="114"/>
      <c r="AA84" s="113"/>
      <c r="AB84" s="113"/>
      <c r="AC84" s="35"/>
      <c r="AD84" s="114"/>
      <c r="AE84" s="113"/>
      <c r="AF84" s="35"/>
      <c r="AG84" s="114"/>
      <c r="AN84" s="113"/>
      <c r="AO84" s="113"/>
      <c r="AP84" s="35"/>
      <c r="AQ84" s="114"/>
      <c r="AR84" s="113"/>
      <c r="AS84" s="35"/>
      <c r="AT84" s="114"/>
      <c r="BA84" s="113"/>
      <c r="BB84" s="113"/>
      <c r="BC84" s="35"/>
      <c r="BD84" s="114"/>
      <c r="BE84" s="113"/>
      <c r="BF84" s="35"/>
      <c r="BG84" s="114"/>
      <c r="BN84" s="113"/>
      <c r="BO84" s="113"/>
      <c r="BP84" s="35"/>
      <c r="BQ84" s="114"/>
      <c r="BR84" s="113"/>
      <c r="BS84" s="35"/>
      <c r="BT84" s="114"/>
      <c r="CA84" s="113"/>
      <c r="CB84" s="113"/>
      <c r="CC84" s="35"/>
      <c r="CD84" s="114"/>
      <c r="CE84" s="113"/>
      <c r="CF84" s="35"/>
      <c r="CG84" s="114"/>
      <c r="CN84" s="113"/>
      <c r="CO84" s="113"/>
      <c r="CP84" s="171"/>
      <c r="CQ84" s="114"/>
      <c r="CR84" s="113"/>
      <c r="CS84" s="35"/>
      <c r="CT84" s="114"/>
      <c r="DA84" s="113"/>
      <c r="DB84" s="113"/>
      <c r="DC84" s="35"/>
      <c r="DD84" s="114"/>
      <c r="DE84" s="113"/>
      <c r="DF84" s="35"/>
      <c r="DG84" s="114"/>
      <c r="DN84" s="113"/>
      <c r="DO84" s="113"/>
      <c r="DP84" s="35"/>
      <c r="DQ84" s="114"/>
      <c r="DR84" s="113"/>
      <c r="DS84" s="35"/>
      <c r="DT84" s="114"/>
      <c r="EA84" s="113"/>
      <c r="EB84" s="113"/>
      <c r="EC84" s="35"/>
      <c r="ED84" s="114"/>
      <c r="EE84" s="113"/>
      <c r="EF84" s="35"/>
      <c r="EG84" s="114"/>
      <c r="EN84" s="113"/>
      <c r="EO84" s="113"/>
      <c r="EP84" s="35"/>
      <c r="EQ84" s="114"/>
      <c r="ER84" s="113"/>
      <c r="ES84" s="35"/>
      <c r="ET84" s="114"/>
      <c r="FA84" s="113"/>
      <c r="FB84" s="113"/>
      <c r="FC84" s="35"/>
      <c r="FD84" s="114"/>
      <c r="FE84" s="113"/>
      <c r="FF84" s="35"/>
      <c r="FG84" s="114"/>
      <c r="FN84" s="113"/>
      <c r="FO84" s="113"/>
      <c r="FP84" s="35"/>
      <c r="FQ84" s="114"/>
      <c r="FR84" s="113"/>
      <c r="FS84" s="35"/>
      <c r="FT84" s="114"/>
      <c r="GA84" s="113"/>
      <c r="GB84" s="113"/>
      <c r="GC84" s="35"/>
      <c r="GD84" s="114"/>
      <c r="GE84" s="113"/>
      <c r="GF84" s="35"/>
      <c r="GG84" s="114"/>
      <c r="GN84" s="113"/>
      <c r="GO84" s="113"/>
      <c r="GP84" s="35"/>
      <c r="GQ84" s="114"/>
      <c r="GR84" s="113"/>
      <c r="GS84" s="35"/>
      <c r="GT84" s="114"/>
      <c r="HN84" s="113"/>
      <c r="HO84" s="113"/>
      <c r="HP84" s="35"/>
      <c r="HQ84" s="113"/>
      <c r="HR84" s="113"/>
      <c r="HS84" s="113"/>
      <c r="HT84" s="114"/>
    </row>
    <row r="85" spans="1:228" ht="15">
      <c r="A85" s="113"/>
      <c r="B85" s="113"/>
      <c r="C85" s="35"/>
      <c r="D85" s="114"/>
      <c r="E85" s="113"/>
      <c r="F85" s="35"/>
      <c r="G85" s="114"/>
      <c r="N85" s="113"/>
      <c r="O85" s="113"/>
      <c r="P85" s="35"/>
      <c r="Q85" s="114"/>
      <c r="R85" s="113"/>
      <c r="S85" s="35"/>
      <c r="T85" s="114"/>
      <c r="AA85" s="113"/>
      <c r="AB85" s="113"/>
      <c r="AC85" s="35"/>
      <c r="AD85" s="114"/>
      <c r="AE85" s="113"/>
      <c r="AF85" s="35"/>
      <c r="AG85" s="114"/>
      <c r="AN85" s="113"/>
      <c r="AO85" s="113"/>
      <c r="AP85" s="35"/>
      <c r="AQ85" s="114"/>
      <c r="AR85" s="113"/>
      <c r="AS85" s="35"/>
      <c r="AT85" s="114"/>
      <c r="BA85" s="113"/>
      <c r="BB85" s="113"/>
      <c r="BC85" s="35"/>
      <c r="BD85" s="114"/>
      <c r="BE85" s="113"/>
      <c r="BF85" s="35"/>
      <c r="BG85" s="114"/>
      <c r="BN85" s="113"/>
      <c r="BO85" s="113"/>
      <c r="BP85" s="35"/>
      <c r="BQ85" s="114"/>
      <c r="BR85" s="113"/>
      <c r="BS85" s="35"/>
      <c r="BT85" s="114"/>
      <c r="CA85" s="113"/>
      <c r="CB85" s="113"/>
      <c r="CC85" s="35"/>
      <c r="CD85" s="114"/>
      <c r="CE85" s="113"/>
      <c r="CF85" s="35"/>
      <c r="CG85" s="114"/>
      <c r="CN85" s="113"/>
      <c r="CO85" s="113"/>
      <c r="CP85" s="171"/>
      <c r="CQ85" s="114"/>
      <c r="CR85" s="113"/>
      <c r="CS85" s="35"/>
      <c r="CT85" s="114"/>
      <c r="DA85" s="113"/>
      <c r="DB85" s="113"/>
      <c r="DC85" s="35"/>
      <c r="DD85" s="114"/>
      <c r="DE85" s="113"/>
      <c r="DF85" s="35"/>
      <c r="DG85" s="114"/>
      <c r="DN85" s="113"/>
      <c r="DO85" s="113"/>
      <c r="DP85" s="35"/>
      <c r="DQ85" s="114"/>
      <c r="DR85" s="113"/>
      <c r="DS85" s="35"/>
      <c r="DT85" s="114"/>
      <c r="EA85" s="113"/>
      <c r="EB85" s="113"/>
      <c r="EC85" s="35"/>
      <c r="ED85" s="114"/>
      <c r="EE85" s="113"/>
      <c r="EF85" s="35"/>
      <c r="EG85" s="114"/>
      <c r="EN85" s="113"/>
      <c r="EO85" s="113"/>
      <c r="EP85" s="35"/>
      <c r="EQ85" s="114"/>
      <c r="ER85" s="113"/>
      <c r="ES85" s="35"/>
      <c r="ET85" s="114"/>
      <c r="FA85" s="113"/>
      <c r="FB85" s="113"/>
      <c r="FC85" s="35"/>
      <c r="FD85" s="114"/>
      <c r="FE85" s="113"/>
      <c r="FF85" s="35"/>
      <c r="FG85" s="114"/>
      <c r="FN85" s="113"/>
      <c r="FO85" s="113"/>
      <c r="FP85" s="35"/>
      <c r="FQ85" s="114"/>
      <c r="FR85" s="113"/>
      <c r="FS85" s="35"/>
      <c r="FT85" s="114"/>
      <c r="GA85" s="113"/>
      <c r="GB85" s="113"/>
      <c r="GC85" s="35"/>
      <c r="GD85" s="114"/>
      <c r="GE85" s="113"/>
      <c r="GF85" s="35"/>
      <c r="GG85" s="114"/>
      <c r="GN85" s="113"/>
      <c r="GO85" s="113"/>
      <c r="GP85" s="35"/>
      <c r="GQ85" s="114"/>
      <c r="GR85" s="113"/>
      <c r="GS85" s="35"/>
      <c r="GT85" s="114"/>
      <c r="HN85" s="113"/>
      <c r="HO85" s="113"/>
      <c r="HP85" s="35"/>
      <c r="HQ85" s="113"/>
      <c r="HR85" s="113"/>
      <c r="HS85" s="113"/>
      <c r="HT85" s="114"/>
    </row>
    <row r="86" spans="1:228" ht="15">
      <c r="A86" s="113"/>
      <c r="B86" s="113"/>
      <c r="C86" s="35"/>
      <c r="D86" s="114"/>
      <c r="E86" s="113"/>
      <c r="F86" s="35"/>
      <c r="G86" s="114"/>
      <c r="N86" s="113"/>
      <c r="O86" s="113"/>
      <c r="P86" s="35"/>
      <c r="Q86" s="114"/>
      <c r="R86" s="113"/>
      <c r="S86" s="35"/>
      <c r="T86" s="114"/>
      <c r="AA86" s="113"/>
      <c r="AB86" s="113"/>
      <c r="AC86" s="35"/>
      <c r="AD86" s="114"/>
      <c r="AE86" s="113"/>
      <c r="AF86" s="35"/>
      <c r="AG86" s="114"/>
      <c r="AN86" s="113"/>
      <c r="AO86" s="113"/>
      <c r="AP86" s="35"/>
      <c r="AQ86" s="114"/>
      <c r="AR86" s="113"/>
      <c r="AS86" s="35"/>
      <c r="AT86" s="114"/>
      <c r="BA86" s="113"/>
      <c r="BB86" s="113"/>
      <c r="BC86" s="35"/>
      <c r="BD86" s="114"/>
      <c r="BE86" s="113"/>
      <c r="BF86" s="35"/>
      <c r="BG86" s="114"/>
      <c r="BN86" s="113"/>
      <c r="BO86" s="113"/>
      <c r="BP86" s="35"/>
      <c r="BQ86" s="114"/>
      <c r="BR86" s="113"/>
      <c r="BS86" s="35"/>
      <c r="BT86" s="114"/>
      <c r="CA86" s="113"/>
      <c r="CB86" s="113"/>
      <c r="CC86" s="35"/>
      <c r="CD86" s="114"/>
      <c r="CE86" s="113"/>
      <c r="CF86" s="35"/>
      <c r="CG86" s="114"/>
      <c r="CN86" s="113"/>
      <c r="CO86" s="113"/>
      <c r="CP86" s="171"/>
      <c r="CQ86" s="114"/>
      <c r="CR86" s="113"/>
      <c r="CS86" s="35"/>
      <c r="CT86" s="114"/>
      <c r="DA86" s="113"/>
      <c r="DB86" s="113"/>
      <c r="DC86" s="35"/>
      <c r="DD86" s="114"/>
      <c r="DE86" s="113"/>
      <c r="DF86" s="35"/>
      <c r="DG86" s="114"/>
      <c r="DN86" s="113"/>
      <c r="DO86" s="113"/>
      <c r="DP86" s="35"/>
      <c r="DQ86" s="114"/>
      <c r="DR86" s="113"/>
      <c r="DS86" s="35"/>
      <c r="DT86" s="114"/>
      <c r="EA86" s="113"/>
      <c r="EB86" s="113"/>
      <c r="EC86" s="35"/>
      <c r="ED86" s="114"/>
      <c r="EE86" s="113"/>
      <c r="EF86" s="35"/>
      <c r="EG86" s="114"/>
      <c r="EN86" s="113"/>
      <c r="EO86" s="113"/>
      <c r="EP86" s="35"/>
      <c r="EQ86" s="114"/>
      <c r="ER86" s="113"/>
      <c r="ES86" s="35"/>
      <c r="ET86" s="114"/>
      <c r="FA86" s="113"/>
      <c r="FB86" s="113"/>
      <c r="FC86" s="35"/>
      <c r="FD86" s="114"/>
      <c r="FE86" s="113"/>
      <c r="FF86" s="35"/>
      <c r="FG86" s="114"/>
      <c r="FN86" s="113"/>
      <c r="FO86" s="113"/>
      <c r="FP86" s="35"/>
      <c r="FQ86" s="114"/>
      <c r="FR86" s="113"/>
      <c r="FS86" s="35"/>
      <c r="FT86" s="114"/>
      <c r="GA86" s="113"/>
      <c r="GB86" s="113"/>
      <c r="GC86" s="35"/>
      <c r="GD86" s="114"/>
      <c r="GE86" s="113"/>
      <c r="GF86" s="35"/>
      <c r="GG86" s="114"/>
      <c r="GN86" s="113"/>
      <c r="GO86" s="113"/>
      <c r="GP86" s="35"/>
      <c r="GQ86" s="114"/>
      <c r="GR86" s="113"/>
      <c r="GS86" s="35"/>
      <c r="GT86" s="114"/>
      <c r="HN86" s="113"/>
      <c r="HO86" s="113"/>
      <c r="HP86" s="35"/>
      <c r="HQ86" s="113"/>
      <c r="HR86" s="113"/>
      <c r="HS86" s="113"/>
      <c r="HT86" s="114"/>
    </row>
    <row r="87" spans="1:228" ht="15">
      <c r="A87" s="113"/>
      <c r="B87" s="113"/>
      <c r="C87" s="35"/>
      <c r="D87" s="114"/>
      <c r="E87" s="113"/>
      <c r="F87" s="35"/>
      <c r="G87" s="114"/>
      <c r="N87" s="113"/>
      <c r="O87" s="113"/>
      <c r="P87" s="35"/>
      <c r="Q87" s="114"/>
      <c r="R87" s="113"/>
      <c r="S87" s="35"/>
      <c r="T87" s="114"/>
      <c r="AA87" s="113"/>
      <c r="AB87" s="113"/>
      <c r="AC87" s="35"/>
      <c r="AD87" s="114"/>
      <c r="AE87" s="113"/>
      <c r="AF87" s="35"/>
      <c r="AG87" s="114"/>
      <c r="AN87" s="113"/>
      <c r="AO87" s="113"/>
      <c r="AP87" s="35"/>
      <c r="AQ87" s="114"/>
      <c r="AR87" s="113"/>
      <c r="AS87" s="35"/>
      <c r="AT87" s="114"/>
      <c r="BA87" s="113"/>
      <c r="BB87" s="113"/>
      <c r="BC87" s="35"/>
      <c r="BD87" s="114"/>
      <c r="BE87" s="113"/>
      <c r="BF87" s="35"/>
      <c r="BG87" s="114"/>
      <c r="BN87" s="113"/>
      <c r="BO87" s="113"/>
      <c r="BP87" s="35"/>
      <c r="BQ87" s="114"/>
      <c r="BR87" s="113"/>
      <c r="BS87" s="35"/>
      <c r="BT87" s="114"/>
      <c r="CA87" s="113"/>
      <c r="CB87" s="113"/>
      <c r="CC87" s="35"/>
      <c r="CD87" s="114"/>
      <c r="CE87" s="113"/>
      <c r="CF87" s="35"/>
      <c r="CG87" s="114"/>
      <c r="CN87" s="113"/>
      <c r="CO87" s="113"/>
      <c r="CP87" s="171"/>
      <c r="CQ87" s="114"/>
      <c r="CR87" s="113"/>
      <c r="CS87" s="35"/>
      <c r="CT87" s="114"/>
      <c r="DA87" s="113"/>
      <c r="DB87" s="113"/>
      <c r="DC87" s="35"/>
      <c r="DD87" s="114"/>
      <c r="DE87" s="113"/>
      <c r="DF87" s="35"/>
      <c r="DG87" s="114"/>
      <c r="DN87" s="113"/>
      <c r="DO87" s="113"/>
      <c r="DP87" s="35"/>
      <c r="DQ87" s="114"/>
      <c r="DR87" s="113"/>
      <c r="DS87" s="35"/>
      <c r="DT87" s="114"/>
      <c r="EA87" s="113"/>
      <c r="EB87" s="113"/>
      <c r="EC87" s="35"/>
      <c r="ED87" s="114"/>
      <c r="EE87" s="113"/>
      <c r="EF87" s="35"/>
      <c r="EG87" s="114"/>
      <c r="EN87" s="113"/>
      <c r="EO87" s="113"/>
      <c r="EP87" s="35"/>
      <c r="EQ87" s="114"/>
      <c r="ER87" s="113"/>
      <c r="ES87" s="35"/>
      <c r="ET87" s="114"/>
      <c r="FA87" s="113"/>
      <c r="FB87" s="113"/>
      <c r="FC87" s="35"/>
      <c r="FD87" s="114"/>
      <c r="FE87" s="113"/>
      <c r="FF87" s="35"/>
      <c r="FG87" s="114"/>
      <c r="FN87" s="113"/>
      <c r="FO87" s="113"/>
      <c r="FP87" s="35"/>
      <c r="FQ87" s="114"/>
      <c r="FR87" s="113"/>
      <c r="FS87" s="35"/>
      <c r="FT87" s="114"/>
      <c r="GA87" s="113"/>
      <c r="GB87" s="113"/>
      <c r="GC87" s="35"/>
      <c r="GD87" s="114"/>
      <c r="GE87" s="113"/>
      <c r="GF87" s="35"/>
      <c r="GG87" s="114"/>
      <c r="GN87" s="113"/>
      <c r="GO87" s="113"/>
      <c r="GP87" s="35"/>
      <c r="GQ87" s="114"/>
      <c r="GR87" s="113"/>
      <c r="GS87" s="35"/>
      <c r="GT87" s="114"/>
      <c r="HN87" s="113"/>
      <c r="HO87" s="113"/>
      <c r="HP87" s="35"/>
      <c r="HQ87" s="113"/>
      <c r="HR87" s="113"/>
      <c r="HS87" s="113"/>
      <c r="HT87" s="114"/>
    </row>
    <row r="88" spans="1:228" ht="15">
      <c r="A88" s="113"/>
      <c r="B88" s="113"/>
      <c r="C88" s="35"/>
      <c r="D88" s="114"/>
      <c r="E88" s="113"/>
      <c r="F88" s="35"/>
      <c r="G88" s="114"/>
      <c r="N88" s="113"/>
      <c r="O88" s="113"/>
      <c r="P88" s="35"/>
      <c r="Q88" s="114"/>
      <c r="R88" s="113"/>
      <c r="S88" s="35"/>
      <c r="T88" s="114"/>
      <c r="AA88" s="113"/>
      <c r="AB88" s="113"/>
      <c r="AC88" s="35"/>
      <c r="AD88" s="114"/>
      <c r="AE88" s="113"/>
      <c r="AF88" s="35"/>
      <c r="AG88" s="114"/>
      <c r="AN88" s="113"/>
      <c r="AO88" s="113"/>
      <c r="AP88" s="35"/>
      <c r="AQ88" s="114"/>
      <c r="AR88" s="113"/>
      <c r="AS88" s="35"/>
      <c r="AT88" s="114"/>
      <c r="BA88" s="113"/>
      <c r="BB88" s="113"/>
      <c r="BC88" s="35"/>
      <c r="BD88" s="114"/>
      <c r="BE88" s="113"/>
      <c r="BF88" s="35"/>
      <c r="BG88" s="114"/>
      <c r="BN88" s="113"/>
      <c r="BO88" s="113"/>
      <c r="BP88" s="35"/>
      <c r="BQ88" s="114"/>
      <c r="BR88" s="113"/>
      <c r="BS88" s="35"/>
      <c r="BT88" s="114"/>
      <c r="CA88" s="113"/>
      <c r="CB88" s="113"/>
      <c r="CC88" s="35"/>
      <c r="CD88" s="114"/>
      <c r="CE88" s="113"/>
      <c r="CF88" s="35"/>
      <c r="CG88" s="114"/>
      <c r="CN88" s="113"/>
      <c r="CO88" s="113"/>
      <c r="CP88" s="171"/>
      <c r="CQ88" s="114"/>
      <c r="CR88" s="113"/>
      <c r="CS88" s="35"/>
      <c r="CT88" s="114"/>
      <c r="DA88" s="113"/>
      <c r="DB88" s="113"/>
      <c r="DC88" s="35"/>
      <c r="DD88" s="114"/>
      <c r="DE88" s="113"/>
      <c r="DF88" s="35"/>
      <c r="DG88" s="114"/>
      <c r="DN88" s="113"/>
      <c r="DO88" s="113"/>
      <c r="DP88" s="35"/>
      <c r="DQ88" s="114"/>
      <c r="DR88" s="113"/>
      <c r="DS88" s="35"/>
      <c r="DT88" s="114"/>
      <c r="EA88" s="113"/>
      <c r="EB88" s="113"/>
      <c r="EC88" s="35"/>
      <c r="ED88" s="114"/>
      <c r="EE88" s="113"/>
      <c r="EF88" s="35"/>
      <c r="EG88" s="114"/>
      <c r="EN88" s="113"/>
      <c r="EO88" s="113"/>
      <c r="EP88" s="35"/>
      <c r="EQ88" s="114"/>
      <c r="ER88" s="113"/>
      <c r="ES88" s="35"/>
      <c r="ET88" s="114"/>
      <c r="FA88" s="113"/>
      <c r="FB88" s="113"/>
      <c r="FC88" s="35"/>
      <c r="FD88" s="114"/>
      <c r="FE88" s="113"/>
      <c r="FF88" s="35"/>
      <c r="FG88" s="114"/>
      <c r="FN88" s="113"/>
      <c r="FO88" s="113"/>
      <c r="FP88" s="35"/>
      <c r="FQ88" s="114"/>
      <c r="FR88" s="113"/>
      <c r="FS88" s="35"/>
      <c r="FT88" s="114"/>
      <c r="GA88" s="113"/>
      <c r="GB88" s="113"/>
      <c r="GC88" s="35"/>
      <c r="GD88" s="114"/>
      <c r="GE88" s="113"/>
      <c r="GF88" s="35"/>
      <c r="GG88" s="114"/>
      <c r="GN88" s="113"/>
      <c r="GO88" s="113"/>
      <c r="GP88" s="35"/>
      <c r="GQ88" s="114"/>
      <c r="GR88" s="113"/>
      <c r="GS88" s="35"/>
      <c r="GT88" s="114"/>
      <c r="HN88" s="113"/>
      <c r="HO88" s="113"/>
      <c r="HP88" s="35"/>
      <c r="HQ88" s="113"/>
      <c r="HR88" s="113"/>
      <c r="HS88" s="113"/>
      <c r="HT88" s="114"/>
    </row>
    <row r="89" spans="1:228" ht="15">
      <c r="A89" s="113"/>
      <c r="B89" s="113"/>
      <c r="C89" s="35"/>
      <c r="D89" s="114"/>
      <c r="E89" s="113"/>
      <c r="F89" s="35"/>
      <c r="G89" s="114"/>
      <c r="N89" s="113"/>
      <c r="O89" s="113"/>
      <c r="P89" s="35"/>
      <c r="Q89" s="114"/>
      <c r="R89" s="113"/>
      <c r="S89" s="35"/>
      <c r="T89" s="114"/>
      <c r="AA89" s="113"/>
      <c r="AB89" s="113"/>
      <c r="AC89" s="35"/>
      <c r="AD89" s="114"/>
      <c r="AE89" s="113"/>
      <c r="AF89" s="35"/>
      <c r="AG89" s="114"/>
      <c r="AN89" s="113"/>
      <c r="AO89" s="113"/>
      <c r="AP89" s="35"/>
      <c r="AQ89" s="114"/>
      <c r="AR89" s="113"/>
      <c r="AS89" s="35"/>
      <c r="AT89" s="114"/>
      <c r="BA89" s="113"/>
      <c r="BB89" s="113"/>
      <c r="BC89" s="35"/>
      <c r="BD89" s="114"/>
      <c r="BE89" s="113"/>
      <c r="BF89" s="35"/>
      <c r="BG89" s="114"/>
      <c r="BN89" s="113"/>
      <c r="BO89" s="113"/>
      <c r="BP89" s="35"/>
      <c r="BQ89" s="114"/>
      <c r="BR89" s="113"/>
      <c r="BS89" s="35"/>
      <c r="BT89" s="114"/>
      <c r="CA89" s="113"/>
      <c r="CB89" s="113"/>
      <c r="CC89" s="35"/>
      <c r="CD89" s="114"/>
      <c r="CE89" s="113"/>
      <c r="CF89" s="35"/>
      <c r="CG89" s="114"/>
      <c r="CN89" s="113"/>
      <c r="CO89" s="113"/>
      <c r="CP89" s="171"/>
      <c r="CQ89" s="114"/>
      <c r="CR89" s="113"/>
      <c r="CS89" s="35"/>
      <c r="CT89" s="114"/>
      <c r="DA89" s="113"/>
      <c r="DB89" s="113"/>
      <c r="DC89" s="35"/>
      <c r="DD89" s="114"/>
      <c r="DE89" s="113"/>
      <c r="DF89" s="35"/>
      <c r="DG89" s="114"/>
      <c r="DN89" s="113"/>
      <c r="DO89" s="113"/>
      <c r="DP89" s="35"/>
      <c r="DQ89" s="114"/>
      <c r="DR89" s="113"/>
      <c r="DS89" s="35"/>
      <c r="DT89" s="114"/>
      <c r="EA89" s="113"/>
      <c r="EB89" s="113"/>
      <c r="EC89" s="35"/>
      <c r="ED89" s="114"/>
      <c r="EE89" s="113"/>
      <c r="EF89" s="35"/>
      <c r="EG89" s="114"/>
      <c r="EN89" s="113"/>
      <c r="EO89" s="113"/>
      <c r="EP89" s="35"/>
      <c r="EQ89" s="114"/>
      <c r="ER89" s="113"/>
      <c r="ES89" s="35"/>
      <c r="ET89" s="114"/>
      <c r="FA89" s="113"/>
      <c r="FB89" s="113"/>
      <c r="FC89" s="35"/>
      <c r="FD89" s="114"/>
      <c r="FE89" s="113"/>
      <c r="FF89" s="35"/>
      <c r="FG89" s="114"/>
      <c r="FN89" s="113"/>
      <c r="FO89" s="113"/>
      <c r="FP89" s="35"/>
      <c r="FQ89" s="114"/>
      <c r="FR89" s="113"/>
      <c r="FS89" s="35"/>
      <c r="FT89" s="114"/>
      <c r="GA89" s="113"/>
      <c r="GB89" s="113"/>
      <c r="GC89" s="35"/>
      <c r="GD89" s="114"/>
      <c r="GE89" s="113"/>
      <c r="GF89" s="35"/>
      <c r="GG89" s="114"/>
      <c r="GN89" s="113"/>
      <c r="GO89" s="113"/>
      <c r="GP89" s="35"/>
      <c r="GQ89" s="114"/>
      <c r="GR89" s="113"/>
      <c r="GS89" s="35"/>
      <c r="GT89" s="114"/>
      <c r="HN89" s="113"/>
      <c r="HO89" s="113"/>
      <c r="HP89" s="35"/>
      <c r="HQ89" s="113"/>
      <c r="HR89" s="113"/>
      <c r="HS89" s="113"/>
      <c r="HT89" s="114"/>
    </row>
    <row r="90" spans="1:228" ht="15">
      <c r="A90" s="113"/>
      <c r="B90" s="113"/>
      <c r="C90" s="35"/>
      <c r="D90" s="114"/>
      <c r="E90" s="113"/>
      <c r="F90" s="35"/>
      <c r="G90" s="114"/>
      <c r="N90" s="113"/>
      <c r="O90" s="113"/>
      <c r="P90" s="35"/>
      <c r="Q90" s="114"/>
      <c r="R90" s="113"/>
      <c r="S90" s="35"/>
      <c r="T90" s="114"/>
      <c r="AA90" s="113"/>
      <c r="AB90" s="113"/>
      <c r="AC90" s="35"/>
      <c r="AD90" s="114"/>
      <c r="AE90" s="113"/>
      <c r="AF90" s="35"/>
      <c r="AG90" s="114"/>
      <c r="AN90" s="113"/>
      <c r="AO90" s="113"/>
      <c r="AP90" s="35"/>
      <c r="AQ90" s="114"/>
      <c r="AR90" s="113"/>
      <c r="AS90" s="35"/>
      <c r="AT90" s="114"/>
      <c r="BA90" s="113"/>
      <c r="BB90" s="113"/>
      <c r="BC90" s="35"/>
      <c r="BD90" s="114"/>
      <c r="BE90" s="113"/>
      <c r="BF90" s="35"/>
      <c r="BG90" s="114"/>
      <c r="BN90" s="113"/>
      <c r="BO90" s="113"/>
      <c r="BP90" s="35"/>
      <c r="BQ90" s="114"/>
      <c r="BR90" s="113"/>
      <c r="BS90" s="35"/>
      <c r="BT90" s="114"/>
      <c r="CA90" s="113"/>
      <c r="CB90" s="113"/>
      <c r="CC90" s="35"/>
      <c r="CD90" s="114"/>
      <c r="CE90" s="113"/>
      <c r="CF90" s="35"/>
      <c r="CG90" s="114"/>
      <c r="CN90" s="113"/>
      <c r="CO90" s="113"/>
      <c r="CP90" s="35"/>
      <c r="CQ90" s="114"/>
      <c r="CR90" s="113"/>
      <c r="CS90" s="35"/>
      <c r="CT90" s="114"/>
      <c r="DA90" s="113"/>
      <c r="DB90" s="113"/>
      <c r="DC90" s="35"/>
      <c r="DD90" s="114"/>
      <c r="DE90" s="113"/>
      <c r="DF90" s="35"/>
      <c r="DG90" s="114"/>
      <c r="DN90" s="113"/>
      <c r="DO90" s="113"/>
      <c r="DP90" s="35"/>
      <c r="DQ90" s="114"/>
      <c r="DR90" s="113"/>
      <c r="DS90" s="35"/>
      <c r="DT90" s="114"/>
      <c r="EA90" s="113"/>
      <c r="EB90" s="113"/>
      <c r="EC90" s="35"/>
      <c r="ED90" s="114"/>
      <c r="EE90" s="113"/>
      <c r="EF90" s="35"/>
      <c r="EG90" s="114"/>
      <c r="EN90" s="113"/>
      <c r="EO90" s="113"/>
      <c r="EP90" s="35"/>
      <c r="EQ90" s="114"/>
      <c r="ER90" s="113"/>
      <c r="ES90" s="35"/>
      <c r="ET90" s="114"/>
      <c r="FA90" s="113"/>
      <c r="FB90" s="113"/>
      <c r="FC90" s="35"/>
      <c r="FD90" s="114"/>
      <c r="FE90" s="113"/>
      <c r="FF90" s="35"/>
      <c r="FG90" s="114"/>
      <c r="FN90" s="113"/>
      <c r="FO90" s="113"/>
      <c r="FP90" s="35"/>
      <c r="FQ90" s="114"/>
      <c r="FR90" s="113"/>
      <c r="FS90" s="35"/>
      <c r="FT90" s="114"/>
      <c r="GA90" s="113"/>
      <c r="GB90" s="113"/>
      <c r="GC90" s="35"/>
      <c r="GD90" s="114"/>
      <c r="GE90" s="113"/>
      <c r="GF90" s="35"/>
      <c r="GG90" s="114"/>
      <c r="GN90" s="113"/>
      <c r="GO90" s="113"/>
      <c r="GP90" s="35"/>
      <c r="GQ90" s="114"/>
      <c r="GR90" s="113"/>
      <c r="GS90" s="35"/>
      <c r="GT90" s="114"/>
      <c r="HN90" s="113"/>
      <c r="HO90" s="113"/>
      <c r="HP90" s="35"/>
      <c r="HQ90" s="113"/>
      <c r="HR90" s="113"/>
      <c r="HS90" s="113"/>
      <c r="HT90" s="114"/>
    </row>
    <row r="91" spans="1:228" ht="15">
      <c r="A91" s="113"/>
      <c r="B91" s="113"/>
      <c r="C91" s="35"/>
      <c r="D91" s="114"/>
      <c r="E91" s="113"/>
      <c r="F91" s="35"/>
      <c r="G91" s="114"/>
      <c r="N91" s="113"/>
      <c r="O91" s="113"/>
      <c r="P91" s="35"/>
      <c r="Q91" s="114"/>
      <c r="R91" s="113"/>
      <c r="S91" s="35"/>
      <c r="T91" s="114"/>
      <c r="AA91" s="113"/>
      <c r="AB91" s="113"/>
      <c r="AC91" s="35"/>
      <c r="AD91" s="114"/>
      <c r="AE91" s="113"/>
      <c r="AF91" s="35"/>
      <c r="AG91" s="114"/>
      <c r="AN91" s="113"/>
      <c r="AO91" s="113"/>
      <c r="AP91" s="35"/>
      <c r="AQ91" s="114"/>
      <c r="AR91" s="113"/>
      <c r="AS91" s="35"/>
      <c r="AT91" s="114"/>
      <c r="BA91" s="113"/>
      <c r="BB91" s="113"/>
      <c r="BC91" s="35"/>
      <c r="BD91" s="114"/>
      <c r="BE91" s="113"/>
      <c r="BF91" s="35"/>
      <c r="BG91" s="114"/>
      <c r="BN91" s="113"/>
      <c r="BO91" s="113"/>
      <c r="BP91" s="35"/>
      <c r="BQ91" s="114"/>
      <c r="BR91" s="113"/>
      <c r="BS91" s="35"/>
      <c r="BT91" s="114"/>
      <c r="CA91" s="113"/>
      <c r="CB91" s="113"/>
      <c r="CC91" s="35"/>
      <c r="CD91" s="114"/>
      <c r="CE91" s="113"/>
      <c r="CF91" s="35"/>
      <c r="CG91" s="114"/>
      <c r="CN91" s="113"/>
      <c r="CO91" s="113"/>
      <c r="CP91" s="35"/>
      <c r="CQ91" s="114"/>
      <c r="CR91" s="113"/>
      <c r="CS91" s="35"/>
      <c r="CT91" s="114"/>
      <c r="DA91" s="113"/>
      <c r="DB91" s="113"/>
      <c r="DC91" s="35"/>
      <c r="DD91" s="114"/>
      <c r="DE91" s="113"/>
      <c r="DF91" s="35"/>
      <c r="DG91" s="114"/>
      <c r="DN91" s="113"/>
      <c r="DO91" s="113"/>
      <c r="DP91" s="35"/>
      <c r="DQ91" s="114"/>
      <c r="DR91" s="113"/>
      <c r="DS91" s="35"/>
      <c r="DT91" s="114"/>
      <c r="EA91" s="113"/>
      <c r="EB91" s="113"/>
      <c r="EC91" s="35"/>
      <c r="ED91" s="114"/>
      <c r="EE91" s="113"/>
      <c r="EF91" s="35"/>
      <c r="EG91" s="114"/>
      <c r="EN91" s="113"/>
      <c r="EO91" s="113"/>
      <c r="EP91" s="35"/>
      <c r="EQ91" s="114"/>
      <c r="ER91" s="113"/>
      <c r="ES91" s="35"/>
      <c r="ET91" s="114"/>
      <c r="FA91" s="113"/>
      <c r="FB91" s="113"/>
      <c r="FC91" s="35"/>
      <c r="FD91" s="114"/>
      <c r="FE91" s="113"/>
      <c r="FF91" s="35"/>
      <c r="FG91" s="114"/>
      <c r="FN91" s="113"/>
      <c r="FO91" s="113"/>
      <c r="FP91" s="35"/>
      <c r="FQ91" s="114"/>
      <c r="FR91" s="113"/>
      <c r="FS91" s="35"/>
      <c r="FT91" s="114"/>
      <c r="GA91" s="113"/>
      <c r="GB91" s="113"/>
      <c r="GC91" s="35"/>
      <c r="GD91" s="114"/>
      <c r="GE91" s="113"/>
      <c r="GF91" s="35"/>
      <c r="GG91" s="114"/>
      <c r="GN91" s="113"/>
      <c r="GO91" s="113"/>
      <c r="GP91" s="35"/>
      <c r="GQ91" s="114"/>
      <c r="GR91" s="113"/>
      <c r="GS91" s="35"/>
      <c r="GT91" s="114"/>
      <c r="HN91" s="113"/>
      <c r="HO91" s="113"/>
      <c r="HP91" s="35"/>
      <c r="HQ91" s="113"/>
      <c r="HR91" s="113"/>
      <c r="HS91" s="113"/>
      <c r="HT91" s="114"/>
    </row>
    <row r="92" spans="1:228" ht="15">
      <c r="A92" s="113"/>
      <c r="B92" s="113"/>
      <c r="C92" s="35"/>
      <c r="D92" s="114"/>
      <c r="E92" s="113"/>
      <c r="F92" s="35"/>
      <c r="G92" s="114"/>
      <c r="N92" s="113"/>
      <c r="O92" s="113"/>
      <c r="P92" s="35"/>
      <c r="Q92" s="114"/>
      <c r="R92" s="113"/>
      <c r="S92" s="35"/>
      <c r="T92" s="114"/>
      <c r="AA92" s="113"/>
      <c r="AB92" s="113"/>
      <c r="AC92" s="35"/>
      <c r="AD92" s="114"/>
      <c r="AE92" s="113"/>
      <c r="AF92" s="35"/>
      <c r="AG92" s="114"/>
      <c r="AN92" s="113"/>
      <c r="AO92" s="113"/>
      <c r="AP92" s="35"/>
      <c r="AQ92" s="114"/>
      <c r="AR92" s="113"/>
      <c r="AS92" s="35"/>
      <c r="AT92" s="114"/>
      <c r="BA92" s="113"/>
      <c r="BB92" s="113"/>
      <c r="BC92" s="35"/>
      <c r="BD92" s="114"/>
      <c r="BE92" s="113"/>
      <c r="BF92" s="35"/>
      <c r="BG92" s="114"/>
      <c r="BN92" s="113"/>
      <c r="BO92" s="113"/>
      <c r="BP92" s="35"/>
      <c r="BQ92" s="114"/>
      <c r="BR92" s="113"/>
      <c r="BS92" s="35"/>
      <c r="BT92" s="114"/>
      <c r="CA92" s="113"/>
      <c r="CB92" s="113"/>
      <c r="CC92" s="35"/>
      <c r="CD92" s="114"/>
      <c r="CE92" s="113"/>
      <c r="CF92" s="35"/>
      <c r="CG92" s="114"/>
      <c r="CN92" s="113"/>
      <c r="CO92" s="113"/>
      <c r="CP92" s="35"/>
      <c r="CQ92" s="114"/>
      <c r="CR92" s="113"/>
      <c r="CS92" s="35"/>
      <c r="CT92" s="114"/>
      <c r="DA92" s="113"/>
      <c r="DB92" s="113"/>
      <c r="DC92" s="35"/>
      <c r="DD92" s="114"/>
      <c r="DE92" s="113"/>
      <c r="DF92" s="35"/>
      <c r="DG92" s="114"/>
      <c r="DN92" s="113"/>
      <c r="DO92" s="113"/>
      <c r="DP92" s="35"/>
      <c r="DQ92" s="114"/>
      <c r="DR92" s="113"/>
      <c r="DS92" s="35"/>
      <c r="DT92" s="114"/>
      <c r="EA92" s="113"/>
      <c r="EB92" s="113"/>
      <c r="EC92" s="35"/>
      <c r="ED92" s="114"/>
      <c r="EE92" s="113"/>
      <c r="EF92" s="35"/>
      <c r="EG92" s="114"/>
      <c r="EN92" s="113"/>
      <c r="EO92" s="113"/>
      <c r="EP92" s="35"/>
      <c r="EQ92" s="114"/>
      <c r="ER92" s="113"/>
      <c r="ES92" s="35"/>
      <c r="ET92" s="114"/>
      <c r="FA92" s="113"/>
      <c r="FB92" s="113"/>
      <c r="FC92" s="35"/>
      <c r="FD92" s="114"/>
      <c r="FE92" s="113"/>
      <c r="FF92" s="35"/>
      <c r="FG92" s="114"/>
      <c r="FN92" s="113"/>
      <c r="FO92" s="113"/>
      <c r="FP92" s="35"/>
      <c r="FQ92" s="114"/>
      <c r="FR92" s="113"/>
      <c r="FS92" s="35"/>
      <c r="FT92" s="114"/>
      <c r="GA92" s="113"/>
      <c r="GB92" s="113"/>
      <c r="GC92" s="35"/>
      <c r="GD92" s="114"/>
      <c r="GE92" s="113"/>
      <c r="GF92" s="35"/>
      <c r="GG92" s="114"/>
      <c r="GN92" s="113"/>
      <c r="GO92" s="113"/>
      <c r="GP92" s="35"/>
      <c r="GQ92" s="114"/>
      <c r="GR92" s="113"/>
      <c r="GS92" s="35"/>
      <c r="GT92" s="114"/>
      <c r="HN92" s="113"/>
      <c r="HO92" s="113"/>
      <c r="HP92" s="35"/>
      <c r="HQ92" s="113"/>
      <c r="HR92" s="113"/>
      <c r="HS92" s="113"/>
      <c r="HT92" s="114"/>
    </row>
    <row r="93" spans="1:228" ht="15">
      <c r="A93" s="113"/>
      <c r="B93" s="113"/>
      <c r="C93" s="35"/>
      <c r="D93" s="114"/>
      <c r="E93" s="113"/>
      <c r="F93" s="35"/>
      <c r="G93" s="114"/>
      <c r="N93" s="113"/>
      <c r="O93" s="113"/>
      <c r="P93" s="35"/>
      <c r="Q93" s="114"/>
      <c r="R93" s="113"/>
      <c r="S93" s="35"/>
      <c r="T93" s="114"/>
      <c r="AA93" s="113"/>
      <c r="AB93" s="113"/>
      <c r="AC93" s="35"/>
      <c r="AD93" s="114"/>
      <c r="AE93" s="113"/>
      <c r="AF93" s="35"/>
      <c r="AG93" s="114"/>
      <c r="AN93" s="113"/>
      <c r="AO93" s="113"/>
      <c r="AP93" s="35"/>
      <c r="AQ93" s="114"/>
      <c r="AR93" s="113"/>
      <c r="AS93" s="35"/>
      <c r="AT93" s="114"/>
      <c r="BA93" s="113"/>
      <c r="BB93" s="113"/>
      <c r="BC93" s="35"/>
      <c r="BD93" s="114"/>
      <c r="BE93" s="113"/>
      <c r="BF93" s="35"/>
      <c r="BG93" s="114"/>
      <c r="BN93" s="113"/>
      <c r="BO93" s="113"/>
      <c r="BP93" s="35"/>
      <c r="BQ93" s="114"/>
      <c r="BR93" s="113"/>
      <c r="BS93" s="35"/>
      <c r="BT93" s="114"/>
      <c r="CA93" s="113"/>
      <c r="CB93" s="113"/>
      <c r="CC93" s="35"/>
      <c r="CD93" s="114"/>
      <c r="CE93" s="113"/>
      <c r="CF93" s="35"/>
      <c r="CG93" s="114"/>
      <c r="CN93" s="113"/>
      <c r="CO93" s="113"/>
      <c r="CP93" s="35"/>
      <c r="CQ93" s="114"/>
      <c r="CR93" s="113"/>
      <c r="CS93" s="35"/>
      <c r="CT93" s="114"/>
      <c r="DA93" s="113"/>
      <c r="DB93" s="113"/>
      <c r="DC93" s="35"/>
      <c r="DD93" s="114"/>
      <c r="DE93" s="113"/>
      <c r="DF93" s="35"/>
      <c r="DG93" s="114"/>
      <c r="DN93" s="113"/>
      <c r="DO93" s="113"/>
      <c r="DP93" s="35"/>
      <c r="DQ93" s="114"/>
      <c r="DR93" s="113"/>
      <c r="DS93" s="35"/>
      <c r="DT93" s="114"/>
      <c r="EA93" s="113"/>
      <c r="EB93" s="113"/>
      <c r="EC93" s="35"/>
      <c r="ED93" s="114"/>
      <c r="EE93" s="113"/>
      <c r="EF93" s="35"/>
      <c r="EG93" s="114"/>
      <c r="EN93" s="113"/>
      <c r="EO93" s="113"/>
      <c r="EP93" s="35"/>
      <c r="EQ93" s="114"/>
      <c r="ER93" s="113"/>
      <c r="ES93" s="35"/>
      <c r="ET93" s="114"/>
      <c r="FA93" s="113"/>
      <c r="FB93" s="113"/>
      <c r="FC93" s="35"/>
      <c r="FD93" s="114"/>
      <c r="FE93" s="113"/>
      <c r="FF93" s="35"/>
      <c r="FG93" s="114"/>
      <c r="FN93" s="113"/>
      <c r="FO93" s="113"/>
      <c r="FP93" s="35"/>
      <c r="FQ93" s="114"/>
      <c r="FR93" s="113"/>
      <c r="FS93" s="35"/>
      <c r="FT93" s="114"/>
      <c r="GA93" s="113"/>
      <c r="GB93" s="113"/>
      <c r="GC93" s="35"/>
      <c r="GD93" s="114"/>
      <c r="GE93" s="113"/>
      <c r="GF93" s="35"/>
      <c r="GG93" s="114"/>
      <c r="GN93" s="113"/>
      <c r="GO93" s="113"/>
      <c r="GP93" s="35"/>
      <c r="GQ93" s="114"/>
      <c r="GR93" s="113"/>
      <c r="GS93" s="35"/>
      <c r="GT93" s="114"/>
      <c r="HN93" s="113"/>
      <c r="HO93" s="113"/>
      <c r="HP93" s="35"/>
      <c r="HQ93" s="113"/>
      <c r="HR93" s="113"/>
      <c r="HS93" s="113"/>
      <c r="HT93" s="114"/>
    </row>
    <row r="94" spans="1:228" ht="15">
      <c r="A94" s="113"/>
      <c r="B94" s="113"/>
      <c r="C94" s="35"/>
      <c r="D94" s="114"/>
      <c r="E94" s="113"/>
      <c r="F94" s="35"/>
      <c r="G94" s="114"/>
      <c r="N94" s="113"/>
      <c r="O94" s="113"/>
      <c r="P94" s="35"/>
      <c r="Q94" s="114"/>
      <c r="R94" s="113"/>
      <c r="S94" s="35"/>
      <c r="T94" s="114"/>
      <c r="AA94" s="113"/>
      <c r="AB94" s="113"/>
      <c r="AC94" s="35"/>
      <c r="AD94" s="114"/>
      <c r="AE94" s="113"/>
      <c r="AF94" s="35"/>
      <c r="AG94" s="114"/>
      <c r="AN94" s="113"/>
      <c r="AO94" s="113"/>
      <c r="AP94" s="35"/>
      <c r="AQ94" s="114"/>
      <c r="AR94" s="113"/>
      <c r="AS94" s="35"/>
      <c r="AT94" s="114"/>
      <c r="BA94" s="113"/>
      <c r="BB94" s="113"/>
      <c r="BC94" s="35"/>
      <c r="BD94" s="114"/>
      <c r="BE94" s="113"/>
      <c r="BF94" s="35"/>
      <c r="BG94" s="114"/>
      <c r="BN94" s="113"/>
      <c r="BO94" s="113"/>
      <c r="BP94" s="35"/>
      <c r="BQ94" s="114"/>
      <c r="BR94" s="113"/>
      <c r="BS94" s="35"/>
      <c r="BT94" s="114"/>
      <c r="CA94" s="113"/>
      <c r="CB94" s="113"/>
      <c r="CC94" s="35"/>
      <c r="CD94" s="114"/>
      <c r="CE94" s="113"/>
      <c r="CF94" s="35"/>
      <c r="CG94" s="114"/>
      <c r="CN94" s="113"/>
      <c r="CO94" s="113"/>
      <c r="CP94" s="35"/>
      <c r="CQ94" s="114"/>
      <c r="CR94" s="113"/>
      <c r="CS94" s="35"/>
      <c r="CT94" s="114"/>
      <c r="DA94" s="113"/>
      <c r="DB94" s="113"/>
      <c r="DC94" s="35"/>
      <c r="DD94" s="114"/>
      <c r="DE94" s="113"/>
      <c r="DF94" s="35"/>
      <c r="DG94" s="114"/>
      <c r="DN94" s="113"/>
      <c r="DO94" s="113"/>
      <c r="DP94" s="35"/>
      <c r="DQ94" s="114"/>
      <c r="DR94" s="113"/>
      <c r="DS94" s="35"/>
      <c r="DT94" s="114"/>
      <c r="EA94" s="113"/>
      <c r="EB94" s="113"/>
      <c r="EC94" s="35"/>
      <c r="ED94" s="114"/>
      <c r="EE94" s="113"/>
      <c r="EF94" s="35"/>
      <c r="EG94" s="114"/>
      <c r="EN94" s="113"/>
      <c r="EO94" s="113"/>
      <c r="EP94" s="35"/>
      <c r="EQ94" s="114"/>
      <c r="ER94" s="113"/>
      <c r="ES94" s="35"/>
      <c r="ET94" s="114"/>
      <c r="FA94" s="113"/>
      <c r="FB94" s="113"/>
      <c r="FC94" s="35"/>
      <c r="FD94" s="114"/>
      <c r="FE94" s="113"/>
      <c r="FF94" s="35"/>
      <c r="FG94" s="114"/>
      <c r="FN94" s="113"/>
      <c r="FO94" s="113"/>
      <c r="FP94" s="35"/>
      <c r="FQ94" s="114"/>
      <c r="FR94" s="113"/>
      <c r="FS94" s="35"/>
      <c r="FT94" s="114"/>
      <c r="GA94" s="113"/>
      <c r="GB94" s="113"/>
      <c r="GC94" s="35"/>
      <c r="GD94" s="114"/>
      <c r="GE94" s="113"/>
      <c r="GF94" s="35"/>
      <c r="GG94" s="114"/>
      <c r="GN94" s="113"/>
      <c r="GO94" s="113"/>
      <c r="GP94" s="35"/>
      <c r="GQ94" s="114"/>
      <c r="GR94" s="113"/>
      <c r="GS94" s="35"/>
      <c r="GT94" s="114"/>
      <c r="HN94" s="113"/>
      <c r="HO94" s="113"/>
      <c r="HP94" s="35"/>
      <c r="HQ94" s="113"/>
      <c r="HR94" s="113"/>
      <c r="HS94" s="113"/>
      <c r="HT94" s="114"/>
    </row>
    <row r="95" spans="1:228" ht="15">
      <c r="A95" s="113"/>
      <c r="B95" s="113"/>
      <c r="C95" s="35"/>
      <c r="D95" s="114"/>
      <c r="E95" s="113"/>
      <c r="F95" s="35"/>
      <c r="G95" s="114"/>
      <c r="N95" s="113"/>
      <c r="O95" s="113"/>
      <c r="P95" s="35"/>
      <c r="Q95" s="114"/>
      <c r="R95" s="113"/>
      <c r="S95" s="35"/>
      <c r="T95" s="114"/>
      <c r="AA95" s="113"/>
      <c r="AB95" s="113"/>
      <c r="AC95" s="35"/>
      <c r="AD95" s="114"/>
      <c r="AE95" s="113"/>
      <c r="AF95" s="35"/>
      <c r="AG95" s="114"/>
      <c r="AN95" s="113"/>
      <c r="AO95" s="113"/>
      <c r="AP95" s="35"/>
      <c r="AQ95" s="114"/>
      <c r="AR95" s="113"/>
      <c r="AS95" s="35"/>
      <c r="AT95" s="114"/>
      <c r="BA95" s="113"/>
      <c r="BB95" s="113"/>
      <c r="BC95" s="35"/>
      <c r="BD95" s="114"/>
      <c r="BE95" s="113"/>
      <c r="BF95" s="35"/>
      <c r="BG95" s="114"/>
      <c r="BN95" s="113"/>
      <c r="BO95" s="113"/>
      <c r="BP95" s="35"/>
      <c r="BQ95" s="114"/>
      <c r="BR95" s="113"/>
      <c r="BS95" s="35"/>
      <c r="BT95" s="114"/>
      <c r="CA95" s="113"/>
      <c r="CB95" s="113"/>
      <c r="CC95" s="35"/>
      <c r="CD95" s="114"/>
      <c r="CE95" s="113"/>
      <c r="CF95" s="35"/>
      <c r="CG95" s="114"/>
      <c r="CN95" s="113"/>
      <c r="CO95" s="113"/>
      <c r="CP95" s="35"/>
      <c r="CQ95" s="114"/>
      <c r="CR95" s="113"/>
      <c r="CS95" s="35"/>
      <c r="CT95" s="114"/>
      <c r="DA95" s="113"/>
      <c r="DB95" s="113"/>
      <c r="DC95" s="35"/>
      <c r="DD95" s="114"/>
      <c r="DE95" s="113"/>
      <c r="DF95" s="35"/>
      <c r="DG95" s="114"/>
      <c r="DN95" s="113"/>
      <c r="DO95" s="113"/>
      <c r="DP95" s="35"/>
      <c r="DQ95" s="114"/>
      <c r="DR95" s="113"/>
      <c r="DS95" s="35"/>
      <c r="DT95" s="114"/>
      <c r="EA95" s="113"/>
      <c r="EB95" s="113"/>
      <c r="EC95" s="35"/>
      <c r="ED95" s="114"/>
      <c r="EE95" s="113"/>
      <c r="EF95" s="35"/>
      <c r="EG95" s="114"/>
      <c r="EN95" s="113"/>
      <c r="EO95" s="113"/>
      <c r="EP95" s="35"/>
      <c r="EQ95" s="114"/>
      <c r="ER95" s="113"/>
      <c r="ES95" s="35"/>
      <c r="ET95" s="114"/>
      <c r="FA95" s="113"/>
      <c r="FB95" s="113"/>
      <c r="FC95" s="35"/>
      <c r="FD95" s="114"/>
      <c r="FE95" s="113"/>
      <c r="FF95" s="35"/>
      <c r="FG95" s="114"/>
      <c r="FN95" s="113"/>
      <c r="FO95" s="113"/>
      <c r="FP95" s="35"/>
      <c r="FQ95" s="114"/>
      <c r="FR95" s="113"/>
      <c r="FS95" s="35"/>
      <c r="FT95" s="114"/>
      <c r="GA95" s="113"/>
      <c r="GB95" s="113"/>
      <c r="GC95" s="35"/>
      <c r="GD95" s="114"/>
      <c r="GE95" s="113"/>
      <c r="GF95" s="35"/>
      <c r="GG95" s="114"/>
      <c r="GN95" s="113"/>
      <c r="GO95" s="113"/>
      <c r="GP95" s="35"/>
      <c r="GQ95" s="114"/>
      <c r="GR95" s="113"/>
      <c r="GS95" s="35"/>
      <c r="GT95" s="114"/>
      <c r="HN95" s="113"/>
      <c r="HO95" s="113"/>
      <c r="HP95" s="35"/>
      <c r="HQ95" s="113"/>
      <c r="HR95" s="113"/>
      <c r="HS95" s="113"/>
      <c r="HT95" s="114"/>
    </row>
    <row r="96" spans="1:228" ht="15">
      <c r="A96" s="113"/>
      <c r="B96" s="113"/>
      <c r="C96" s="35"/>
      <c r="D96" s="114"/>
      <c r="E96" s="113"/>
      <c r="F96" s="35"/>
      <c r="G96" s="114"/>
      <c r="N96" s="113"/>
      <c r="O96" s="113"/>
      <c r="P96" s="35"/>
      <c r="Q96" s="114"/>
      <c r="R96" s="113"/>
      <c r="S96" s="35"/>
      <c r="T96" s="114"/>
      <c r="AA96" s="113"/>
      <c r="AB96" s="113"/>
      <c r="AC96" s="35"/>
      <c r="AD96" s="114"/>
      <c r="AE96" s="113"/>
      <c r="AF96" s="35"/>
      <c r="AG96" s="114"/>
      <c r="AN96" s="113"/>
      <c r="AO96" s="113"/>
      <c r="AP96" s="35"/>
      <c r="AQ96" s="114"/>
      <c r="AR96" s="113"/>
      <c r="AS96" s="35"/>
      <c r="AT96" s="114"/>
      <c r="BA96" s="113"/>
      <c r="BB96" s="113"/>
      <c r="BC96" s="35"/>
      <c r="BD96" s="114"/>
      <c r="BE96" s="113"/>
      <c r="BF96" s="35"/>
      <c r="BG96" s="114"/>
      <c r="BN96" s="113"/>
      <c r="BO96" s="113"/>
      <c r="BP96" s="35"/>
      <c r="BQ96" s="114"/>
      <c r="BR96" s="113"/>
      <c r="BS96" s="35"/>
      <c r="BT96" s="114"/>
      <c r="CA96" s="113"/>
      <c r="CB96" s="113"/>
      <c r="CC96" s="35"/>
      <c r="CD96" s="114"/>
      <c r="CE96" s="113"/>
      <c r="CF96" s="35"/>
      <c r="CG96" s="114"/>
      <c r="CN96" s="113"/>
      <c r="CO96" s="113"/>
      <c r="CP96" s="35"/>
      <c r="CQ96" s="114"/>
      <c r="CR96" s="113"/>
      <c r="CS96" s="35"/>
      <c r="CT96" s="114"/>
      <c r="DA96" s="113"/>
      <c r="DB96" s="113"/>
      <c r="DC96" s="35"/>
      <c r="DD96" s="114"/>
      <c r="DE96" s="113"/>
      <c r="DF96" s="35"/>
      <c r="DG96" s="114"/>
      <c r="DN96" s="113"/>
      <c r="DO96" s="113"/>
      <c r="DP96" s="35"/>
      <c r="DQ96" s="114"/>
      <c r="DR96" s="113"/>
      <c r="DS96" s="35"/>
      <c r="DT96" s="114"/>
      <c r="EA96" s="113"/>
      <c r="EB96" s="113"/>
      <c r="EC96" s="35"/>
      <c r="ED96" s="114"/>
      <c r="EE96" s="113"/>
      <c r="EF96" s="35"/>
      <c r="EG96" s="114"/>
      <c r="EN96" s="113"/>
      <c r="EO96" s="113"/>
      <c r="EP96" s="35"/>
      <c r="EQ96" s="114"/>
      <c r="ER96" s="113"/>
      <c r="ES96" s="35"/>
      <c r="ET96" s="114"/>
      <c r="FA96" s="113"/>
      <c r="FB96" s="113"/>
      <c r="FC96" s="35"/>
      <c r="FD96" s="114"/>
      <c r="FE96" s="113"/>
      <c r="FF96" s="35"/>
      <c r="FG96" s="114"/>
      <c r="FN96" s="113"/>
      <c r="FO96" s="113"/>
      <c r="FP96" s="35"/>
      <c r="FQ96" s="114"/>
      <c r="FR96" s="113"/>
      <c r="FS96" s="35"/>
      <c r="FT96" s="114"/>
      <c r="GA96" s="113"/>
      <c r="GB96" s="113"/>
      <c r="GC96" s="35"/>
      <c r="GD96" s="114"/>
      <c r="GE96" s="113"/>
      <c r="GF96" s="35"/>
      <c r="GG96" s="114"/>
      <c r="GN96" s="113"/>
      <c r="GO96" s="113"/>
      <c r="GP96" s="35"/>
      <c r="GQ96" s="114"/>
      <c r="GR96" s="113"/>
      <c r="GS96" s="35"/>
      <c r="GT96" s="114"/>
      <c r="HN96" s="113"/>
      <c r="HO96" s="113"/>
      <c r="HP96" s="35"/>
      <c r="HQ96" s="113"/>
      <c r="HR96" s="113"/>
      <c r="HS96" s="113"/>
      <c r="HT96" s="114"/>
    </row>
    <row r="97" spans="1:228" ht="15">
      <c r="A97" s="113"/>
      <c r="B97" s="113"/>
      <c r="C97" s="35"/>
      <c r="D97" s="114"/>
      <c r="E97" s="113"/>
      <c r="F97" s="35"/>
      <c r="G97" s="114"/>
      <c r="N97" s="113"/>
      <c r="O97" s="113"/>
      <c r="P97" s="35"/>
      <c r="Q97" s="114"/>
      <c r="R97" s="113"/>
      <c r="S97" s="35"/>
      <c r="T97" s="114"/>
      <c r="AA97" s="113"/>
      <c r="AB97" s="113"/>
      <c r="AC97" s="35"/>
      <c r="AD97" s="114"/>
      <c r="AE97" s="113"/>
      <c r="AF97" s="35"/>
      <c r="AG97" s="114"/>
      <c r="AN97" s="113"/>
      <c r="AO97" s="113"/>
      <c r="AP97" s="35"/>
      <c r="AQ97" s="114"/>
      <c r="AR97" s="113"/>
      <c r="AS97" s="35"/>
      <c r="AT97" s="114"/>
      <c r="BA97" s="113"/>
      <c r="BB97" s="113"/>
      <c r="BC97" s="35"/>
      <c r="BD97" s="114"/>
      <c r="BE97" s="113"/>
      <c r="BF97" s="35"/>
      <c r="BG97" s="114"/>
      <c r="BN97" s="113"/>
      <c r="BO97" s="113"/>
      <c r="BP97" s="35"/>
      <c r="BQ97" s="114"/>
      <c r="BR97" s="113"/>
      <c r="BS97" s="35"/>
      <c r="BT97" s="114"/>
      <c r="CA97" s="113"/>
      <c r="CB97" s="113"/>
      <c r="CC97" s="35"/>
      <c r="CD97" s="114"/>
      <c r="CE97" s="113"/>
      <c r="CF97" s="35"/>
      <c r="CG97" s="114"/>
      <c r="CN97" s="113"/>
      <c r="CO97" s="113"/>
      <c r="CP97" s="35"/>
      <c r="CQ97" s="114"/>
      <c r="CR97" s="113"/>
      <c r="CS97" s="35"/>
      <c r="CT97" s="114"/>
      <c r="DA97" s="113"/>
      <c r="DB97" s="113"/>
      <c r="DC97" s="35"/>
      <c r="DD97" s="114"/>
      <c r="DE97" s="113"/>
      <c r="DF97" s="35"/>
      <c r="DG97" s="114"/>
      <c r="DN97" s="113"/>
      <c r="DO97" s="113"/>
      <c r="DP97" s="35"/>
      <c r="DQ97" s="114"/>
      <c r="DR97" s="113"/>
      <c r="DS97" s="35"/>
      <c r="DT97" s="114"/>
      <c r="EA97" s="113"/>
      <c r="EB97" s="113"/>
      <c r="EC97" s="35"/>
      <c r="ED97" s="114"/>
      <c r="EE97" s="113"/>
      <c r="EF97" s="35"/>
      <c r="EG97" s="114"/>
      <c r="EN97" s="113"/>
      <c r="EO97" s="113"/>
      <c r="EP97" s="35"/>
      <c r="EQ97" s="114"/>
      <c r="ER97" s="113"/>
      <c r="ES97" s="35"/>
      <c r="ET97" s="114"/>
      <c r="FA97" s="113"/>
      <c r="FB97" s="113"/>
      <c r="FC97" s="35"/>
      <c r="FD97" s="114"/>
      <c r="FE97" s="113"/>
      <c r="FF97" s="35"/>
      <c r="FG97" s="114"/>
      <c r="FN97" s="113"/>
      <c r="FO97" s="113"/>
      <c r="FP97" s="35"/>
      <c r="FQ97" s="114"/>
      <c r="FR97" s="113"/>
      <c r="FS97" s="35"/>
      <c r="FT97" s="114"/>
      <c r="GA97" s="113"/>
      <c r="GB97" s="113"/>
      <c r="GC97" s="35"/>
      <c r="GD97" s="114"/>
      <c r="GE97" s="113"/>
      <c r="GF97" s="35"/>
      <c r="GG97" s="114"/>
      <c r="GN97" s="113"/>
      <c r="GO97" s="113"/>
      <c r="GP97" s="35"/>
      <c r="GQ97" s="114"/>
      <c r="GR97" s="113"/>
      <c r="GS97" s="35"/>
      <c r="GT97" s="114"/>
      <c r="HN97" s="113"/>
      <c r="HO97" s="113"/>
      <c r="HP97" s="35"/>
      <c r="HQ97" s="113"/>
      <c r="HR97" s="113"/>
      <c r="HS97" s="113"/>
      <c r="HT97" s="114"/>
    </row>
    <row r="98" spans="1:228" ht="15">
      <c r="A98" s="113"/>
      <c r="B98" s="113"/>
      <c r="C98" s="35"/>
      <c r="D98" s="114"/>
      <c r="E98" s="113"/>
      <c r="F98" s="35"/>
      <c r="G98" s="114"/>
      <c r="N98" s="113"/>
      <c r="O98" s="113"/>
      <c r="P98" s="35"/>
      <c r="Q98" s="114"/>
      <c r="R98" s="113"/>
      <c r="S98" s="35"/>
      <c r="T98" s="114"/>
      <c r="AA98" s="113"/>
      <c r="AB98" s="113"/>
      <c r="AC98" s="35"/>
      <c r="AD98" s="114"/>
      <c r="AE98" s="113"/>
      <c r="AF98" s="35"/>
      <c r="AG98" s="114"/>
      <c r="AN98" s="113"/>
      <c r="AO98" s="113"/>
      <c r="AP98" s="35"/>
      <c r="AQ98" s="114"/>
      <c r="AR98" s="113"/>
      <c r="AS98" s="35"/>
      <c r="AT98" s="114"/>
      <c r="BA98" s="113"/>
      <c r="BB98" s="113"/>
      <c r="BC98" s="35"/>
      <c r="BD98" s="114"/>
      <c r="BE98" s="113"/>
      <c r="BF98" s="35"/>
      <c r="BG98" s="114"/>
      <c r="BN98" s="113"/>
      <c r="BO98" s="113"/>
      <c r="BP98" s="35"/>
      <c r="BQ98" s="114"/>
      <c r="BR98" s="113"/>
      <c r="BS98" s="35"/>
      <c r="BT98" s="114"/>
      <c r="CA98" s="113"/>
      <c r="CB98" s="113"/>
      <c r="CC98" s="35"/>
      <c r="CD98" s="114"/>
      <c r="CE98" s="113"/>
      <c r="CF98" s="35"/>
      <c r="CG98" s="114"/>
      <c r="CN98" s="113"/>
      <c r="CO98" s="113"/>
      <c r="CP98" s="35"/>
      <c r="CQ98" s="114"/>
      <c r="CR98" s="113"/>
      <c r="CS98" s="35"/>
      <c r="CT98" s="114"/>
      <c r="DA98" s="113"/>
      <c r="DB98" s="113"/>
      <c r="DC98" s="35"/>
      <c r="DD98" s="114"/>
      <c r="DE98" s="113"/>
      <c r="DF98" s="35"/>
      <c r="DG98" s="114"/>
      <c r="DN98" s="113"/>
      <c r="DO98" s="113"/>
      <c r="DP98" s="35"/>
      <c r="DQ98" s="114"/>
      <c r="DR98" s="113"/>
      <c r="DS98" s="35"/>
      <c r="DT98" s="114"/>
      <c r="EA98" s="113"/>
      <c r="EB98" s="113"/>
      <c r="EC98" s="35"/>
      <c r="ED98" s="114"/>
      <c r="EE98" s="113"/>
      <c r="EF98" s="35"/>
      <c r="EG98" s="114"/>
      <c r="EN98" s="113"/>
      <c r="EO98" s="113"/>
      <c r="EP98" s="35"/>
      <c r="EQ98" s="114"/>
      <c r="ER98" s="113"/>
      <c r="ES98" s="35"/>
      <c r="ET98" s="114"/>
      <c r="FA98" s="113"/>
      <c r="FB98" s="113"/>
      <c r="FC98" s="35"/>
      <c r="FD98" s="114"/>
      <c r="FE98" s="113"/>
      <c r="FF98" s="35"/>
      <c r="FG98" s="114"/>
      <c r="FN98" s="113"/>
      <c r="FO98" s="113"/>
      <c r="FP98" s="35"/>
      <c r="FQ98" s="114"/>
      <c r="FR98" s="113"/>
      <c r="FS98" s="35"/>
      <c r="FT98" s="114"/>
      <c r="GA98" s="113"/>
      <c r="GB98" s="113"/>
      <c r="GC98" s="35"/>
      <c r="GD98" s="114"/>
      <c r="GE98" s="113"/>
      <c r="GF98" s="35"/>
      <c r="GG98" s="114"/>
      <c r="GN98" s="113"/>
      <c r="GO98" s="113"/>
      <c r="GP98" s="35"/>
      <c r="GQ98" s="114"/>
      <c r="GR98" s="113"/>
      <c r="GS98" s="35"/>
      <c r="GT98" s="114"/>
      <c r="HN98" s="113"/>
      <c r="HO98" s="113"/>
      <c r="HP98" s="35"/>
      <c r="HQ98" s="113"/>
      <c r="HR98" s="113"/>
      <c r="HS98" s="113"/>
      <c r="HT98" s="114"/>
    </row>
    <row r="99" spans="1:228" ht="15">
      <c r="A99" s="113"/>
      <c r="B99" s="113"/>
      <c r="C99" s="35"/>
      <c r="D99" s="114"/>
      <c r="E99" s="113"/>
      <c r="F99" s="35"/>
      <c r="G99" s="114"/>
      <c r="N99" s="113"/>
      <c r="O99" s="113"/>
      <c r="P99" s="35"/>
      <c r="Q99" s="114"/>
      <c r="R99" s="113"/>
      <c r="S99" s="35"/>
      <c r="T99" s="114"/>
      <c r="AA99" s="113"/>
      <c r="AB99" s="113"/>
      <c r="AC99" s="35"/>
      <c r="AD99" s="114"/>
      <c r="AE99" s="113"/>
      <c r="AF99" s="35"/>
      <c r="AG99" s="114"/>
      <c r="AN99" s="113"/>
      <c r="AO99" s="113"/>
      <c r="AP99" s="35"/>
      <c r="AQ99" s="114"/>
      <c r="AR99" s="113"/>
      <c r="AS99" s="35"/>
      <c r="AT99" s="114"/>
      <c r="BA99" s="113"/>
      <c r="BB99" s="113"/>
      <c r="BC99" s="35"/>
      <c r="BD99" s="114"/>
      <c r="BE99" s="113"/>
      <c r="BF99" s="35"/>
      <c r="BG99" s="114"/>
      <c r="BN99" s="113"/>
      <c r="BO99" s="113"/>
      <c r="BP99" s="35"/>
      <c r="BQ99" s="114"/>
      <c r="BR99" s="113"/>
      <c r="BS99" s="35"/>
      <c r="BT99" s="114"/>
      <c r="CA99" s="113"/>
      <c r="CB99" s="113"/>
      <c r="CC99" s="35"/>
      <c r="CD99" s="114"/>
      <c r="CE99" s="113"/>
      <c r="CF99" s="35"/>
      <c r="CG99" s="114"/>
      <c r="CN99" s="113"/>
      <c r="CO99" s="113"/>
      <c r="CP99" s="35"/>
      <c r="CQ99" s="114"/>
      <c r="CR99" s="113"/>
      <c r="CS99" s="35"/>
      <c r="CT99" s="114"/>
      <c r="DA99" s="113"/>
      <c r="DB99" s="113"/>
      <c r="DC99" s="35"/>
      <c r="DD99" s="114"/>
      <c r="DE99" s="113"/>
      <c r="DF99" s="35"/>
      <c r="DG99" s="114"/>
      <c r="DN99" s="113"/>
      <c r="DO99" s="113"/>
      <c r="DP99" s="35"/>
      <c r="DQ99" s="114"/>
      <c r="DR99" s="113"/>
      <c r="DS99" s="35"/>
      <c r="DT99" s="114"/>
      <c r="EA99" s="113"/>
      <c r="EB99" s="113"/>
      <c r="EC99" s="35"/>
      <c r="ED99" s="114"/>
      <c r="EE99" s="113"/>
      <c r="EF99" s="35"/>
      <c r="EG99" s="114"/>
      <c r="EN99" s="113"/>
      <c r="EO99" s="113"/>
      <c r="EP99" s="35"/>
      <c r="EQ99" s="114"/>
      <c r="ER99" s="113"/>
      <c r="ES99" s="35"/>
      <c r="ET99" s="114"/>
      <c r="FA99" s="113"/>
      <c r="FB99" s="113"/>
      <c r="FC99" s="35"/>
      <c r="FD99" s="114"/>
      <c r="FE99" s="113"/>
      <c r="FF99" s="35"/>
      <c r="FG99" s="114"/>
      <c r="FN99" s="113"/>
      <c r="FO99" s="113"/>
      <c r="FP99" s="35"/>
      <c r="FQ99" s="114"/>
      <c r="FR99" s="113"/>
      <c r="FS99" s="35"/>
      <c r="FT99" s="114"/>
      <c r="GA99" s="113"/>
      <c r="GB99" s="113"/>
      <c r="GC99" s="35"/>
      <c r="GD99" s="114"/>
      <c r="GE99" s="113"/>
      <c r="GF99" s="35"/>
      <c r="GG99" s="114"/>
      <c r="GN99" s="113"/>
      <c r="GO99" s="113"/>
      <c r="GP99" s="35"/>
      <c r="GQ99" s="114"/>
      <c r="GR99" s="113"/>
      <c r="GS99" s="35"/>
      <c r="GT99" s="114"/>
      <c r="HN99" s="113"/>
      <c r="HO99" s="113"/>
      <c r="HP99" s="35"/>
      <c r="HQ99" s="113"/>
      <c r="HR99" s="113"/>
      <c r="HS99" s="113"/>
      <c r="HT99" s="114"/>
    </row>
    <row r="100" spans="1:228" ht="15">
      <c r="A100" s="113"/>
      <c r="B100" s="113"/>
      <c r="C100" s="35"/>
      <c r="D100" s="114"/>
      <c r="E100" s="113"/>
      <c r="F100" s="35"/>
      <c r="G100" s="114"/>
      <c r="N100" s="113"/>
      <c r="O100" s="113"/>
      <c r="P100" s="35"/>
      <c r="Q100" s="114"/>
      <c r="R100" s="113"/>
      <c r="S100" s="35"/>
      <c r="T100" s="114"/>
      <c r="AA100" s="113"/>
      <c r="AB100" s="113"/>
      <c r="AC100" s="35"/>
      <c r="AD100" s="114"/>
      <c r="AE100" s="113"/>
      <c r="AF100" s="35"/>
      <c r="AG100" s="114"/>
      <c r="AN100" s="113"/>
      <c r="AO100" s="113"/>
      <c r="AP100" s="35"/>
      <c r="AQ100" s="114"/>
      <c r="AR100" s="113"/>
      <c r="AS100" s="35"/>
      <c r="AT100" s="114"/>
      <c r="BA100" s="113"/>
      <c r="BB100" s="113"/>
      <c r="BC100" s="35"/>
      <c r="BD100" s="114"/>
      <c r="BE100" s="113"/>
      <c r="BF100" s="35"/>
      <c r="BG100" s="114"/>
      <c r="BN100" s="113"/>
      <c r="BO100" s="113"/>
      <c r="BP100" s="35"/>
      <c r="BQ100" s="114"/>
      <c r="BR100" s="113"/>
      <c r="BS100" s="35"/>
      <c r="BT100" s="114"/>
      <c r="CA100" s="113"/>
      <c r="CB100" s="113"/>
      <c r="CC100" s="35"/>
      <c r="CD100" s="114"/>
      <c r="CE100" s="113"/>
      <c r="CF100" s="35"/>
      <c r="CG100" s="114"/>
      <c r="CN100" s="113"/>
      <c r="CO100" s="113"/>
      <c r="CP100" s="35"/>
      <c r="CQ100" s="114"/>
      <c r="CR100" s="113"/>
      <c r="CS100" s="35"/>
      <c r="CT100" s="114"/>
      <c r="DA100" s="113"/>
      <c r="DB100" s="113"/>
      <c r="DC100" s="35"/>
      <c r="DD100" s="114"/>
      <c r="DE100" s="113"/>
      <c r="DF100" s="35"/>
      <c r="DG100" s="114"/>
      <c r="DN100" s="113"/>
      <c r="DO100" s="113"/>
      <c r="DP100" s="35"/>
      <c r="DQ100" s="114"/>
      <c r="DR100" s="113"/>
      <c r="DS100" s="35"/>
      <c r="DT100" s="114"/>
      <c r="EA100" s="113"/>
      <c r="EB100" s="113"/>
      <c r="EC100" s="35"/>
      <c r="ED100" s="114"/>
      <c r="EE100" s="113"/>
      <c r="EF100" s="35"/>
      <c r="EG100" s="114"/>
      <c r="EN100" s="113"/>
      <c r="EO100" s="113"/>
      <c r="EP100" s="35"/>
      <c r="EQ100" s="114"/>
      <c r="ER100" s="113"/>
      <c r="ES100" s="35"/>
      <c r="ET100" s="114"/>
      <c r="FA100" s="113"/>
      <c r="FB100" s="113"/>
      <c r="FC100" s="35"/>
      <c r="FD100" s="114"/>
      <c r="FE100" s="113"/>
      <c r="FF100" s="35"/>
      <c r="FG100" s="114"/>
      <c r="FN100" s="113"/>
      <c r="FO100" s="113"/>
      <c r="FP100" s="35"/>
      <c r="FQ100" s="114"/>
      <c r="FR100" s="113"/>
      <c r="FS100" s="35"/>
      <c r="FT100" s="114"/>
      <c r="GA100" s="113"/>
      <c r="GB100" s="113"/>
      <c r="GC100" s="35"/>
      <c r="GD100" s="114"/>
      <c r="GE100" s="113"/>
      <c r="GF100" s="35"/>
      <c r="GG100" s="114"/>
      <c r="GN100" s="113"/>
      <c r="GO100" s="113"/>
      <c r="GP100" s="35"/>
      <c r="GQ100" s="114"/>
      <c r="GR100" s="113"/>
      <c r="GS100" s="35"/>
      <c r="GT100" s="114"/>
      <c r="HN100" s="113"/>
      <c r="HO100" s="113"/>
      <c r="HP100" s="35"/>
      <c r="HQ100" s="113"/>
      <c r="HR100" s="113"/>
      <c r="HS100" s="113"/>
      <c r="HT100" s="114"/>
    </row>
    <row r="101" spans="1:228" ht="15">
      <c r="A101" s="113"/>
      <c r="B101" s="113"/>
      <c r="C101" s="35"/>
      <c r="D101" s="114"/>
      <c r="E101" s="113"/>
      <c r="F101" s="35"/>
      <c r="G101" s="114"/>
      <c r="N101" s="113"/>
      <c r="O101" s="113"/>
      <c r="P101" s="35"/>
      <c r="Q101" s="114"/>
      <c r="R101" s="113"/>
      <c r="S101" s="35"/>
      <c r="T101" s="114"/>
      <c r="AA101" s="113"/>
      <c r="AB101" s="113"/>
      <c r="AC101" s="35"/>
      <c r="AD101" s="114"/>
      <c r="AE101" s="113"/>
      <c r="AF101" s="35"/>
      <c r="AG101" s="114"/>
      <c r="AN101" s="113"/>
      <c r="AO101" s="113"/>
      <c r="AP101" s="35"/>
      <c r="AQ101" s="114"/>
      <c r="AR101" s="113"/>
      <c r="AS101" s="35"/>
      <c r="AT101" s="114"/>
      <c r="BA101" s="113"/>
      <c r="BB101" s="113"/>
      <c r="BC101" s="35"/>
      <c r="BD101" s="114"/>
      <c r="BE101" s="113"/>
      <c r="BF101" s="35"/>
      <c r="BG101" s="114"/>
      <c r="BN101" s="113"/>
      <c r="BO101" s="113"/>
      <c r="BP101" s="35"/>
      <c r="BQ101" s="114"/>
      <c r="BR101" s="113"/>
      <c r="BS101" s="35"/>
      <c r="BT101" s="114"/>
      <c r="CA101" s="113"/>
      <c r="CB101" s="113"/>
      <c r="CC101" s="35"/>
      <c r="CD101" s="114"/>
      <c r="CE101" s="113"/>
      <c r="CF101" s="35"/>
      <c r="CG101" s="114"/>
      <c r="CN101" s="113"/>
      <c r="CO101" s="113"/>
      <c r="CP101" s="35"/>
      <c r="CQ101" s="114"/>
      <c r="CR101" s="113"/>
      <c r="CS101" s="35"/>
      <c r="CT101" s="114"/>
      <c r="DA101" s="113"/>
      <c r="DB101" s="113"/>
      <c r="DC101" s="35"/>
      <c r="DD101" s="114"/>
      <c r="DE101" s="113"/>
      <c r="DF101" s="35"/>
      <c r="DG101" s="114"/>
      <c r="DN101" s="113"/>
      <c r="DO101" s="113"/>
      <c r="DP101" s="35"/>
      <c r="DQ101" s="114"/>
      <c r="DR101" s="113"/>
      <c r="DS101" s="35"/>
      <c r="DT101" s="114"/>
      <c r="EA101" s="113"/>
      <c r="EB101" s="113"/>
      <c r="EC101" s="35"/>
      <c r="ED101" s="114"/>
      <c r="EE101" s="113"/>
      <c r="EF101" s="35"/>
      <c r="EG101" s="114"/>
      <c r="EN101" s="113"/>
      <c r="EO101" s="113"/>
      <c r="EP101" s="35"/>
      <c r="EQ101" s="114"/>
      <c r="ER101" s="113"/>
      <c r="ES101" s="35"/>
      <c r="ET101" s="114"/>
      <c r="FA101" s="113"/>
      <c r="FB101" s="113"/>
      <c r="FC101" s="35"/>
      <c r="FD101" s="114"/>
      <c r="FE101" s="113"/>
      <c r="FF101" s="35"/>
      <c r="FG101" s="114"/>
      <c r="FN101" s="113"/>
      <c r="FO101" s="113"/>
      <c r="FP101" s="35"/>
      <c r="FQ101" s="114"/>
      <c r="FR101" s="113"/>
      <c r="FS101" s="35"/>
      <c r="FT101" s="114"/>
      <c r="GA101" s="113"/>
      <c r="GB101" s="113"/>
      <c r="GC101" s="35"/>
      <c r="GD101" s="114"/>
      <c r="GE101" s="113"/>
      <c r="GF101" s="35"/>
      <c r="GG101" s="114"/>
      <c r="GN101" s="113"/>
      <c r="GO101" s="113"/>
      <c r="GP101" s="35"/>
      <c r="GQ101" s="114"/>
      <c r="GR101" s="113"/>
      <c r="GS101" s="35"/>
      <c r="GT101" s="114"/>
      <c r="HN101" s="113"/>
      <c r="HO101" s="113"/>
      <c r="HP101" s="35"/>
      <c r="HQ101" s="113"/>
      <c r="HR101" s="113"/>
      <c r="HS101" s="113"/>
      <c r="HT101" s="114"/>
    </row>
    <row r="102" spans="1:228" ht="15">
      <c r="A102" s="35"/>
      <c r="B102" s="35"/>
      <c r="C102" s="35"/>
      <c r="D102" s="35"/>
      <c r="E102" s="35"/>
      <c r="F102" s="35"/>
      <c r="G102" s="35"/>
      <c r="N102" s="35"/>
      <c r="O102" s="35"/>
      <c r="P102" s="35"/>
      <c r="Q102" s="35"/>
      <c r="R102" s="35"/>
      <c r="S102" s="35"/>
      <c r="T102" s="35"/>
      <c r="AA102" s="35"/>
      <c r="AB102" s="35"/>
      <c r="AC102" s="35"/>
      <c r="AD102" s="35"/>
      <c r="AE102" s="35"/>
      <c r="AF102" s="35"/>
      <c r="AG102" s="35"/>
      <c r="AN102" s="35"/>
      <c r="AO102" s="35"/>
      <c r="AP102" s="35"/>
      <c r="AQ102" s="35"/>
      <c r="AR102" s="35"/>
      <c r="AS102" s="35"/>
      <c r="AT102" s="35"/>
      <c r="BA102" s="35"/>
      <c r="BB102" s="35"/>
      <c r="BC102" s="35"/>
      <c r="BD102" s="35"/>
      <c r="BE102" s="35"/>
      <c r="BF102" s="35"/>
      <c r="BG102" s="35"/>
      <c r="BN102" s="35"/>
      <c r="BO102" s="35"/>
      <c r="BP102" s="35"/>
      <c r="BQ102" s="35"/>
      <c r="BR102" s="35"/>
      <c r="BS102" s="35"/>
      <c r="BT102" s="35"/>
      <c r="CA102" s="35"/>
      <c r="CB102" s="35"/>
      <c r="CC102" s="35"/>
      <c r="CD102" s="35"/>
      <c r="CE102" s="35"/>
      <c r="CF102" s="35"/>
      <c r="CG102" s="35"/>
      <c r="CN102" s="35"/>
      <c r="CO102" s="35"/>
      <c r="CP102" s="35"/>
      <c r="CQ102" s="35"/>
      <c r="CR102" s="35"/>
      <c r="CS102" s="35"/>
      <c r="CT102" s="35"/>
      <c r="DA102" s="35"/>
      <c r="DB102" s="35"/>
      <c r="DC102" s="35"/>
      <c r="DD102" s="35"/>
      <c r="DE102" s="35"/>
      <c r="DF102" s="35"/>
      <c r="DG102" s="35"/>
      <c r="DN102" s="35"/>
      <c r="DO102" s="35"/>
      <c r="DP102" s="35"/>
      <c r="DQ102" s="35"/>
      <c r="DR102" s="35"/>
      <c r="DS102" s="35"/>
      <c r="DT102" s="35"/>
      <c r="EA102" s="35"/>
      <c r="EB102" s="35"/>
      <c r="EC102" s="35"/>
      <c r="ED102" s="35"/>
      <c r="EE102" s="35"/>
      <c r="EF102" s="35"/>
      <c r="EG102" s="35"/>
      <c r="EN102" s="35"/>
      <c r="EO102" s="35"/>
      <c r="EP102" s="35"/>
      <c r="EQ102" s="35"/>
      <c r="ER102" s="35"/>
      <c r="ES102" s="35"/>
      <c r="ET102" s="35"/>
      <c r="FA102" s="35"/>
      <c r="FB102" s="35"/>
      <c r="FC102" s="35"/>
      <c r="FD102" s="35"/>
      <c r="FE102" s="35"/>
      <c r="FF102" s="35"/>
      <c r="FG102" s="35"/>
      <c r="FN102" s="35"/>
      <c r="FO102" s="35"/>
      <c r="FP102" s="35"/>
      <c r="FQ102" s="35"/>
      <c r="FR102" s="35"/>
      <c r="FS102" s="35"/>
      <c r="FT102" s="35"/>
      <c r="GA102" s="35"/>
      <c r="GB102" s="35"/>
      <c r="GC102" s="35"/>
      <c r="GD102" s="35"/>
      <c r="GE102" s="35"/>
      <c r="GF102" s="35"/>
      <c r="GG102" s="35"/>
      <c r="GN102" s="35"/>
      <c r="GO102" s="35"/>
      <c r="GP102" s="35"/>
      <c r="GQ102" s="35"/>
      <c r="GR102" s="35"/>
      <c r="GS102" s="35"/>
      <c r="GT102" s="35"/>
      <c r="HN102" s="35"/>
      <c r="HO102" s="35"/>
      <c r="HP102" s="35"/>
      <c r="HQ102" s="35"/>
      <c r="HR102" s="35"/>
      <c r="HS102" s="35"/>
      <c r="HT102" s="35"/>
    </row>
  </sheetData>
  <sheetProtection/>
  <mergeCells count="193">
    <mergeCell ref="ID47:IE47"/>
    <mergeCell ref="HA8:HM8"/>
    <mergeCell ref="HA9:HM9"/>
    <mergeCell ref="HA11:HM11"/>
    <mergeCell ref="HB13:HG13"/>
    <mergeCell ref="HJ13:HJ17"/>
    <mergeCell ref="HK13:HL16"/>
    <mergeCell ref="HM13:HM17"/>
    <mergeCell ref="IA13:IA17"/>
    <mergeCell ref="IA8:IH8"/>
    <mergeCell ref="HA7:HM7"/>
    <mergeCell ref="ID46:IE46"/>
    <mergeCell ref="ID48:IE48"/>
    <mergeCell ref="ID49:IE49"/>
    <mergeCell ref="HN7:HZ7"/>
    <mergeCell ref="HN8:HZ8"/>
    <mergeCell ref="HN9:HZ9"/>
    <mergeCell ref="HN11:HZ11"/>
    <mergeCell ref="HO13:HT13"/>
    <mergeCell ref="HW13:HW17"/>
    <mergeCell ref="IG38:IH38"/>
    <mergeCell ref="IG43:IH43"/>
    <mergeCell ref="IB44:IC44"/>
    <mergeCell ref="ID44:IG44"/>
    <mergeCell ref="IH44:IH45"/>
    <mergeCell ref="ID45:IE45"/>
    <mergeCell ref="IG39:IH39"/>
    <mergeCell ref="IG40:IH40"/>
    <mergeCell ref="IG41:IH41"/>
    <mergeCell ref="IG42:IH42"/>
    <mergeCell ref="IG34:IH34"/>
    <mergeCell ref="IG35:IH35"/>
    <mergeCell ref="IG36:IH36"/>
    <mergeCell ref="IG37:IH37"/>
    <mergeCell ref="IG30:IH30"/>
    <mergeCell ref="IG31:IH31"/>
    <mergeCell ref="IG32:IH32"/>
    <mergeCell ref="IG33:IH33"/>
    <mergeCell ref="IG26:IH26"/>
    <mergeCell ref="IG27:IH27"/>
    <mergeCell ref="IG28:IH28"/>
    <mergeCell ref="IG29:IH29"/>
    <mergeCell ref="IG22:IH22"/>
    <mergeCell ref="IG23:IH23"/>
    <mergeCell ref="IG24:IH24"/>
    <mergeCell ref="IG25:IH25"/>
    <mergeCell ref="IG18:IH18"/>
    <mergeCell ref="IG19:IH19"/>
    <mergeCell ref="IG20:IH20"/>
    <mergeCell ref="IG21:IH21"/>
    <mergeCell ref="IF13:IF17"/>
    <mergeCell ref="IG13:IH17"/>
    <mergeCell ref="IB14:IC14"/>
    <mergeCell ref="IB15:IB17"/>
    <mergeCell ref="IC15:IC17"/>
    <mergeCell ref="IB13:IC13"/>
    <mergeCell ref="ID13:ID17"/>
    <mergeCell ref="IE13:IE17"/>
    <mergeCell ref="IA9:IH9"/>
    <mergeCell ref="IA10:IH10"/>
    <mergeCell ref="IA11:IG11"/>
    <mergeCell ref="A7:M7"/>
    <mergeCell ref="N7:Z7"/>
    <mergeCell ref="AA7:AM7"/>
    <mergeCell ref="AN7:AZ7"/>
    <mergeCell ref="BA7:BM7"/>
    <mergeCell ref="BN7:BZ7"/>
    <mergeCell ref="CA7:CM7"/>
    <mergeCell ref="CN7:CZ7"/>
    <mergeCell ref="DA7:DM7"/>
    <mergeCell ref="DN7:DZ7"/>
    <mergeCell ref="EA7:EM7"/>
    <mergeCell ref="EN7:EZ7"/>
    <mergeCell ref="FA7:FM7"/>
    <mergeCell ref="FN7:FZ7"/>
    <mergeCell ref="GA7:GM7"/>
    <mergeCell ref="GN7:GZ7"/>
    <mergeCell ref="A8:M8"/>
    <mergeCell ref="N8:Z8"/>
    <mergeCell ref="AA8:AM8"/>
    <mergeCell ref="AN8:AZ8"/>
    <mergeCell ref="BA8:BM8"/>
    <mergeCell ref="BN8:BZ8"/>
    <mergeCell ref="CA8:CM8"/>
    <mergeCell ref="CN8:CZ8"/>
    <mergeCell ref="DA8:DM8"/>
    <mergeCell ref="DN8:DZ8"/>
    <mergeCell ref="EA8:EM8"/>
    <mergeCell ref="EN8:EZ8"/>
    <mergeCell ref="FA8:FM8"/>
    <mergeCell ref="FN8:FZ8"/>
    <mergeCell ref="GA8:GM8"/>
    <mergeCell ref="GN8:GZ8"/>
    <mergeCell ref="A9:M9"/>
    <mergeCell ref="N9:Z9"/>
    <mergeCell ref="AA9:AM9"/>
    <mergeCell ref="AN9:AZ9"/>
    <mergeCell ref="BA9:BM9"/>
    <mergeCell ref="BN9:BZ9"/>
    <mergeCell ref="CA9:CM9"/>
    <mergeCell ref="CN9:CZ9"/>
    <mergeCell ref="DA9:DM9"/>
    <mergeCell ref="DN9:DZ9"/>
    <mergeCell ref="EA9:EM9"/>
    <mergeCell ref="EN9:EZ9"/>
    <mergeCell ref="FA9:FM9"/>
    <mergeCell ref="FN9:FZ9"/>
    <mergeCell ref="GA9:GM9"/>
    <mergeCell ref="GN9:GZ9"/>
    <mergeCell ref="A11:M11"/>
    <mergeCell ref="N11:Z11"/>
    <mergeCell ref="AA11:AM11"/>
    <mergeCell ref="AN11:AZ11"/>
    <mergeCell ref="BA11:BM11"/>
    <mergeCell ref="BN11:BZ11"/>
    <mergeCell ref="CA11:CM11"/>
    <mergeCell ref="CN11:CZ11"/>
    <mergeCell ref="DA11:DM11"/>
    <mergeCell ref="DN11:DZ11"/>
    <mergeCell ref="EA11:EM11"/>
    <mergeCell ref="EN11:EZ11"/>
    <mergeCell ref="FA11:FM11"/>
    <mergeCell ref="FN11:FZ11"/>
    <mergeCell ref="GA11:GM11"/>
    <mergeCell ref="GN11:GZ11"/>
    <mergeCell ref="B13:G13"/>
    <mergeCell ref="J13:J17"/>
    <mergeCell ref="K13:L16"/>
    <mergeCell ref="M13:M17"/>
    <mergeCell ref="O13:T13"/>
    <mergeCell ref="W13:W17"/>
    <mergeCell ref="X13:Y16"/>
    <mergeCell ref="Z13:Z17"/>
    <mergeCell ref="AB13:AG13"/>
    <mergeCell ref="AJ13:AJ17"/>
    <mergeCell ref="AK13:AL16"/>
    <mergeCell ref="AM13:AM17"/>
    <mergeCell ref="AO13:AT13"/>
    <mergeCell ref="AW13:AW17"/>
    <mergeCell ref="AX13:AY16"/>
    <mergeCell ref="AZ13:AZ17"/>
    <mergeCell ref="BB13:BG13"/>
    <mergeCell ref="BJ13:BJ17"/>
    <mergeCell ref="BK13:BL16"/>
    <mergeCell ref="BM13:BM17"/>
    <mergeCell ref="BO13:BT13"/>
    <mergeCell ref="BW13:BW17"/>
    <mergeCell ref="BX13:BY16"/>
    <mergeCell ref="BZ13:BZ17"/>
    <mergeCell ref="CB13:CG13"/>
    <mergeCell ref="CJ13:CJ17"/>
    <mergeCell ref="CK13:CL16"/>
    <mergeCell ref="CM13:CM17"/>
    <mergeCell ref="CO13:CT13"/>
    <mergeCell ref="CW13:CW17"/>
    <mergeCell ref="CX13:CY16"/>
    <mergeCell ref="CZ13:CZ17"/>
    <mergeCell ref="DB13:DG13"/>
    <mergeCell ref="DJ13:DJ17"/>
    <mergeCell ref="DK13:DL16"/>
    <mergeCell ref="DM13:DM17"/>
    <mergeCell ref="DO13:DT13"/>
    <mergeCell ref="DW13:DW17"/>
    <mergeCell ref="DX13:DY16"/>
    <mergeCell ref="DZ13:DZ17"/>
    <mergeCell ref="EB13:EG13"/>
    <mergeCell ref="EJ13:EJ17"/>
    <mergeCell ref="EK13:EL16"/>
    <mergeCell ref="EM13:EM17"/>
    <mergeCell ref="EO13:ET13"/>
    <mergeCell ref="EW13:EW17"/>
    <mergeCell ref="EX13:EY16"/>
    <mergeCell ref="EZ13:EZ17"/>
    <mergeCell ref="FB13:FG13"/>
    <mergeCell ref="FJ13:FJ17"/>
    <mergeCell ref="FK13:FL16"/>
    <mergeCell ref="FM13:FM17"/>
    <mergeCell ref="FO13:FT13"/>
    <mergeCell ref="FW13:FW17"/>
    <mergeCell ref="FX13:FY16"/>
    <mergeCell ref="FZ13:FZ17"/>
    <mergeCell ref="GB13:GG13"/>
    <mergeCell ref="GJ13:GJ17"/>
    <mergeCell ref="GK13:GL16"/>
    <mergeCell ref="GM13:GM17"/>
    <mergeCell ref="HZ13:HZ17"/>
    <mergeCell ref="HX13:HY16"/>
    <mergeCell ref="HQ48:HR48"/>
    <mergeCell ref="HQ49:HR49"/>
    <mergeCell ref="GO13:GT13"/>
    <mergeCell ref="GW13:GW17"/>
    <mergeCell ref="GX13:GY16"/>
    <mergeCell ref="GZ13:GZ17"/>
  </mergeCells>
  <printOptions/>
  <pageMargins left="0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protep</dc:creator>
  <cp:keywords/>
  <dc:description/>
  <cp:lastModifiedBy>User</cp:lastModifiedBy>
  <cp:lastPrinted>2016-06-20T04:38:11Z</cp:lastPrinted>
  <dcterms:created xsi:type="dcterms:W3CDTF">2009-06-18T10:32:46Z</dcterms:created>
  <dcterms:modified xsi:type="dcterms:W3CDTF">2017-07-06T12:59:56Z</dcterms:modified>
  <cp:category/>
  <cp:version/>
  <cp:contentType/>
  <cp:contentStatus/>
</cp:coreProperties>
</file>