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14940" windowHeight="9144" activeTab="0"/>
  </bookViews>
  <sheets>
    <sheet name="2011факт МЭ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<sst xmlns="http://schemas.openxmlformats.org/spreadsheetml/2006/main" count="85" uniqueCount="61">
  <si>
    <t>№ п/п</t>
  </si>
  <si>
    <t>Показатель</t>
  </si>
  <si>
    <t>Ед.изм.</t>
  </si>
  <si>
    <t>План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</si>
  <si>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</si>
  <si>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</si>
  <si>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</si>
  <si>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</si>
  <si>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</si>
  <si>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</si>
  <si>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т.ч.:</t>
  </si>
  <si>
    <t>1.1.1.</t>
  </si>
  <si>
    <t>Материальные расходы всего</t>
  </si>
  <si>
    <t>1.1.1.1.</t>
  </si>
  <si>
    <t>в том числе на ремонт</t>
  </si>
  <si>
    <t>1.1.2.</t>
  </si>
  <si>
    <t xml:space="preserve">Фонд оплаты труда и отчисления на социальные нужды всего* </t>
  </si>
  <si>
    <t>1.1.2.1.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</si>
  <si>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</si>
  <si>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</si>
  <si>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</si>
  <si>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</si>
  <si>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</si>
  <si>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</si>
  <si>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</si>
  <si>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</si>
  <si>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</si>
  <si>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</si>
  <si>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</si>
  <si>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</si>
  <si>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</si>
  <si>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</si>
  <si>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</si>
  <si>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</si>
  <si>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1.2.2.2.</t>
  </si>
  <si>
    <t>прибыль на возврат инвестиционных кредитов</t>
  </si>
  <si>
    <t>1.2.2.3.</t>
  </si>
  <si>
    <t>дивиденты по акциям</t>
  </si>
  <si>
    <t>1.2.2.4.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</si>
  <si>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</si>
  <si>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</si>
  <si>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</si>
  <si>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</si>
  <si>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III.</t>
  </si>
  <si>
    <t>Необходимая валовая выручка на оплату технологического расхода электроэнергии (котловая)</t>
  </si>
  <si>
    <t xml:space="preserve">1. 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</si>
  <si>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</si>
  <si>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</si>
  <si>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rPr>
        <b/>
        <sz val="14"/>
        <color indexed="8"/>
        <rFont val="Arial"/>
        <family val="2"/>
      </rPr>
      <t xml:space="preserve">Раскрытие информации ОАО "ПРОТЭП" о структуре и объёмах затрат на оказание услуг по передаче электрической энергии в 2011 году
</t>
    </r>
    <r>
      <rPr>
        <b/>
        <sz val="11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(Информация раскрывается в соответствии с приказом Федеральной службы по тарифам от 02.03.2011 № 56-Э в порядке, установленном для сетевых организаций, регулирование тарифов на услуги которых осуществляется методом экономически обоснованных расходов)</t>
    </r>
  </si>
  <si>
    <t>2011 год</t>
  </si>
  <si>
    <t>прибыль на капитальные вложения (инвестиции)</t>
  </si>
  <si>
    <t>Справочно: расходы на ремонт всего</t>
  </si>
  <si>
    <t>2.</t>
  </si>
  <si>
    <t>Примечание</t>
  </si>
  <si>
    <t>Факт</t>
  </si>
  <si>
    <t>Рост амортизационных отчислений связан с вводом в эксплуатацию РТП "Заводская" и КЛ 10кВ от ЦРП-40 РП-459 и ЦРП-407.</t>
  </si>
  <si>
    <t>другие прочие расходы</t>
  </si>
  <si>
    <t>Отклонение объясняется превышением фактических расходов против плановых:на приобретение спецодежды (в связи с приёмом новых сотрудников); расходов на услуги банков; обслуживание заёмных средств (кредиты банков).</t>
  </si>
  <si>
    <t>По факту не отражены расходы социального характера за счёт прибыли прошлых лет в сумме 580,5 тыс.руб.</t>
  </si>
  <si>
    <t>Расходы по статьям затрат сметы установлены органом регулирования в условиях обслуживания всех сетей силами ОАО "ПРОТЭП", фактически часть сетей обслуживалась по договору силами МУП "УЭ", в связи с чем имеются расхождения между плановыми и фактическими показателями по статьям затрат.</t>
  </si>
  <si>
    <t>* В составе других прочих расходов по строке 1.1.4.3 отражены внереализационные расходы и налог на имущество.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</si>
</sst>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164" fontId="40" fillId="0" borderId="1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justify"/>
    </xf>
    <xf numFmtId="0" fontId="40" fillId="0" borderId="10" xfId="0" applyFont="1" applyBorder="1" applyAlignment="1">
      <alignment horizontal="justify"/>
    </xf>
    <xf numFmtId="0" fontId="43" fillId="0" borderId="10" xfId="0" applyFont="1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in\&#1088;&#1072;&#1089;&#1082;&#1088;&#1099;&#1090;&#1080;&#1077;%20&#1080;&#1085;&#1092;&#1086;&#1088;&#1084;&#1072;&#1094;&#1080;&#1080;\&#1076;&#1083;&#1103;%20&#1089;&#1072;&#1081;&#1090;&#1072;%20&#1075;&#1086;&#1083;&#1099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 (1.05.11)"/>
      <sheetName val="2011факт МЭС"/>
      <sheetName val="2012 (2)"/>
    </sheetNames>
    <sheetDataSet>
      <sheetData sheetId="1">
        <row r="4">
          <cell r="D4">
            <v>88455.3</v>
          </cell>
        </row>
        <row r="5">
          <cell r="D5">
            <v>34310.9</v>
          </cell>
        </row>
        <row r="6">
          <cell r="D6">
            <v>33833.700000000004</v>
          </cell>
        </row>
        <row r="7">
          <cell r="D7">
            <v>10940.4</v>
          </cell>
        </row>
        <row r="8">
          <cell r="D8">
            <v>8485.3</v>
          </cell>
        </row>
        <row r="9">
          <cell r="D9">
            <v>18766.3</v>
          </cell>
        </row>
        <row r="11">
          <cell r="D11">
            <v>749.2</v>
          </cell>
        </row>
        <row r="12">
          <cell r="D12">
            <v>3377.8</v>
          </cell>
        </row>
        <row r="13">
          <cell r="D13">
            <v>2527.4</v>
          </cell>
        </row>
        <row r="14">
          <cell r="D14">
            <v>106.10000000000001</v>
          </cell>
        </row>
        <row r="15">
          <cell r="D15">
            <v>744.3000000000001</v>
          </cell>
        </row>
        <row r="16">
          <cell r="D16">
            <v>1582.3999999999999</v>
          </cell>
        </row>
        <row r="17">
          <cell r="D17">
            <v>316.5</v>
          </cell>
        </row>
        <row r="18">
          <cell r="D18">
            <v>1265.8999999999999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1265.8999999999999</v>
          </cell>
        </row>
        <row r="23">
          <cell r="D23">
            <v>-1105.2</v>
          </cell>
        </row>
        <row r="24">
          <cell r="D24">
            <v>8485.3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tabSelected="1" zoomScale="85" zoomScaleNormal="85" zoomScalePageLayoutView="0" workbookViewId="0" topLeftCell="A1">
      <selection activeCell="F11" sqref="F11"/>
    </sheetView>
  </sheetViews>
  <sheetFormatPr defaultColWidth="9.140625" defaultRowHeight="12.75"/>
  <cols>
    <col min="1" max="1" width="7.7109375" style="1" customWidth="1"/>
    <col min="2" max="2" width="49.140625" style="0" customWidth="1"/>
    <col min="3" max="4" width="11.7109375" style="0" customWidth="1"/>
    <col min="5" max="5" width="12.57421875" style="18" customWidth="1"/>
    <col min="6" max="6" width="35.00390625" style="0" customWidth="1"/>
  </cols>
  <sheetData>
    <row r="1" spans="1:6" ht="112.5" customHeight="1">
      <c r="A1" s="30" t="s">
        <v>48</v>
      </c>
      <c r="B1" s="30"/>
      <c r="C1" s="30"/>
      <c r="D1" s="30"/>
      <c r="E1" s="30"/>
      <c r="F1" s="30"/>
    </row>
    <row r="2" spans="1:7" ht="12.75">
      <c r="A2" s="31" t="s">
        <v>0</v>
      </c>
      <c r="B2" s="32" t="s">
        <v>1</v>
      </c>
      <c r="C2" s="32" t="s">
        <v>2</v>
      </c>
      <c r="D2" s="33" t="s">
        <v>49</v>
      </c>
      <c r="E2" s="34"/>
      <c r="F2" s="32" t="s">
        <v>53</v>
      </c>
      <c r="G2" s="22"/>
    </row>
    <row r="3" spans="1:6" ht="12.75">
      <c r="A3" s="31"/>
      <c r="B3" s="32"/>
      <c r="C3" s="32"/>
      <c r="D3" s="21" t="s">
        <v>3</v>
      </c>
      <c r="E3" s="19" t="s">
        <v>54</v>
      </c>
      <c r="F3" s="32"/>
    </row>
    <row r="4" spans="1:6" ht="27">
      <c r="A4" s="2" t="s">
        <v>4</v>
      </c>
      <c r="B4" s="3" t="s">
        <v>5</v>
      </c>
      <c r="C4" s="4" t="s">
        <v>6</v>
      </c>
      <c r="D4" s="4">
        <f>'[1]2011 (1.05.11)'!D4</f>
        <v>88455.3</v>
      </c>
      <c r="E4" s="4">
        <f>89714.3</f>
        <v>89714.3</v>
      </c>
      <c r="F4" s="24"/>
    </row>
    <row r="5" spans="1:6" ht="27">
      <c r="A5" s="5" t="s">
        <v>7</v>
      </c>
      <c r="B5" s="6" t="s">
        <v>8</v>
      </c>
      <c r="C5" s="7" t="s">
        <v>6</v>
      </c>
      <c r="D5" s="8">
        <f>'[1]2011 (1.05.11)'!D5</f>
        <v>34310.9</v>
      </c>
      <c r="E5" s="8">
        <f>35548.4-100+285.7</f>
        <v>35734.1</v>
      </c>
      <c r="F5" s="24"/>
    </row>
    <row r="6" spans="1:6" ht="13.5">
      <c r="A6" s="5" t="s">
        <v>9</v>
      </c>
      <c r="B6" s="6" t="s">
        <v>10</v>
      </c>
      <c r="C6" s="7" t="s">
        <v>6</v>
      </c>
      <c r="D6" s="8">
        <f>'[1]2011 (1.05.11)'!D6</f>
        <v>33833.700000000004</v>
      </c>
      <c r="E6" s="8">
        <f>E5-E16</f>
        <v>35288.5</v>
      </c>
      <c r="F6" s="25"/>
    </row>
    <row r="7" spans="1:6" ht="13.5">
      <c r="A7" s="2" t="s">
        <v>11</v>
      </c>
      <c r="B7" s="3" t="s">
        <v>12</v>
      </c>
      <c r="C7" s="4" t="s">
        <v>6</v>
      </c>
      <c r="D7" s="4">
        <f>'[1]2011 (1.05.11)'!D7</f>
        <v>10940.4</v>
      </c>
      <c r="E7" s="9">
        <f>1472.1+764.3+7867.1+358.7</f>
        <v>10462.2</v>
      </c>
      <c r="F7" s="24"/>
    </row>
    <row r="8" spans="1:6" ht="14.25">
      <c r="A8" s="10" t="s">
        <v>13</v>
      </c>
      <c r="B8" s="11" t="s">
        <v>14</v>
      </c>
      <c r="C8" s="12" t="s">
        <v>6</v>
      </c>
      <c r="D8" s="4">
        <f>'[1]2011 (1.05.11)'!D8</f>
        <v>8485.3</v>
      </c>
      <c r="E8" s="13">
        <f>1073.3+123.5+4788.7+639+281.6+4+640.8</f>
        <v>7550.900000000001</v>
      </c>
      <c r="F8" s="26"/>
    </row>
    <row r="9" spans="1:6" ht="27">
      <c r="A9" s="2" t="s">
        <v>15</v>
      </c>
      <c r="B9" s="3" t="s">
        <v>16</v>
      </c>
      <c r="C9" s="4" t="s">
        <v>6</v>
      </c>
      <c r="D9" s="4">
        <f>'[1]2011 (1.05.11)'!D9</f>
        <v>18766.3</v>
      </c>
      <c r="E9" s="9">
        <f>14481.6+4750</f>
        <v>19231.6</v>
      </c>
      <c r="F9" s="24"/>
    </row>
    <row r="10" spans="1:6" ht="14.25">
      <c r="A10" s="10" t="s">
        <v>17</v>
      </c>
      <c r="B10" s="11" t="s">
        <v>14</v>
      </c>
      <c r="C10" s="12" t="s">
        <v>6</v>
      </c>
      <c r="D10" s="4">
        <f>'[1]2011 (1.05.11)'!D10</f>
        <v>0</v>
      </c>
      <c r="E10" s="13"/>
      <c r="F10" s="26"/>
    </row>
    <row r="11" spans="1:6" ht="52.5">
      <c r="A11" s="2" t="s">
        <v>18</v>
      </c>
      <c r="B11" s="3" t="s">
        <v>19</v>
      </c>
      <c r="C11" s="4" t="s">
        <v>6</v>
      </c>
      <c r="D11" s="4">
        <f>'[1]2011 (1.05.11)'!D11</f>
        <v>749.2</v>
      </c>
      <c r="E11" s="9">
        <v>1280.4</v>
      </c>
      <c r="F11" s="27" t="s">
        <v>55</v>
      </c>
    </row>
    <row r="12" spans="1:6" ht="13.5">
      <c r="A12" s="2" t="s">
        <v>20</v>
      </c>
      <c r="B12" s="3" t="s">
        <v>21</v>
      </c>
      <c r="C12" s="4" t="s">
        <v>6</v>
      </c>
      <c r="D12" s="4">
        <f>'[1]2011 (1.05.11)'!D12</f>
        <v>3377.8</v>
      </c>
      <c r="E12" s="9">
        <f>E6-E7-E9-E11</f>
        <v>4314.300000000001</v>
      </c>
      <c r="F12" s="24"/>
    </row>
    <row r="13" spans="1:6" ht="13.5">
      <c r="A13" s="2" t="s">
        <v>22</v>
      </c>
      <c r="B13" s="3" t="s">
        <v>23</v>
      </c>
      <c r="C13" s="4" t="s">
        <v>6</v>
      </c>
      <c r="D13" s="4">
        <f>'[1]2011 (1.05.11)'!D13</f>
        <v>2527.4</v>
      </c>
      <c r="E13" s="9">
        <v>2562.9</v>
      </c>
      <c r="F13" s="24"/>
    </row>
    <row r="14" spans="1:6" ht="13.5">
      <c r="A14" s="2" t="s">
        <v>24</v>
      </c>
      <c r="B14" s="3" t="s">
        <v>25</v>
      </c>
      <c r="C14" s="4" t="s">
        <v>6</v>
      </c>
      <c r="D14" s="4">
        <f>'[1]2011 (1.05.11)'!D14</f>
        <v>106.10000000000001</v>
      </c>
      <c r="E14" s="9">
        <f>22.6+285.7+6.5</f>
        <v>314.8</v>
      </c>
      <c r="F14" s="27"/>
    </row>
    <row r="15" spans="1:6" ht="92.25">
      <c r="A15" s="2" t="s">
        <v>26</v>
      </c>
      <c r="B15" s="3" t="s">
        <v>56</v>
      </c>
      <c r="C15" s="4" t="s">
        <v>6</v>
      </c>
      <c r="D15" s="4">
        <f>'[1]2011 (1.05.11)'!D15</f>
        <v>744.3000000000001</v>
      </c>
      <c r="E15" s="9">
        <f>E12-E13-E14</f>
        <v>1436.600000000001</v>
      </c>
      <c r="F15" s="27" t="s">
        <v>57</v>
      </c>
    </row>
    <row r="16" spans="1:6" ht="13.5">
      <c r="A16" s="5" t="s">
        <v>27</v>
      </c>
      <c r="B16" s="6" t="s">
        <v>28</v>
      </c>
      <c r="C16" s="7" t="s">
        <v>6</v>
      </c>
      <c r="D16" s="7">
        <f>'[1]2011 (1.05.11)'!D16</f>
        <v>1582.3999999999999</v>
      </c>
      <c r="E16" s="8">
        <v>445.6</v>
      </c>
      <c r="F16" s="25"/>
    </row>
    <row r="17" spans="1:6" ht="13.5">
      <c r="A17" s="2" t="s">
        <v>29</v>
      </c>
      <c r="B17" s="3" t="s">
        <v>30</v>
      </c>
      <c r="C17" s="4" t="s">
        <v>6</v>
      </c>
      <c r="D17" s="4">
        <f>'[1]2011 (1.05.11)'!D17</f>
        <v>316.5</v>
      </c>
      <c r="E17" s="9">
        <v>89.1</v>
      </c>
      <c r="F17" s="24"/>
    </row>
    <row r="18" spans="1:6" ht="52.5">
      <c r="A18" s="2" t="s">
        <v>31</v>
      </c>
      <c r="B18" s="3" t="s">
        <v>32</v>
      </c>
      <c r="C18" s="4" t="s">
        <v>6</v>
      </c>
      <c r="D18" s="4">
        <f>'[1]2011 (1.05.11)'!D18</f>
        <v>1265.8999999999999</v>
      </c>
      <c r="E18" s="9">
        <f>E16-E17</f>
        <v>356.5</v>
      </c>
      <c r="F18" s="27" t="s">
        <v>58</v>
      </c>
    </row>
    <row r="19" spans="1:6" ht="13.5">
      <c r="A19" s="2" t="s">
        <v>33</v>
      </c>
      <c r="B19" s="3" t="s">
        <v>50</v>
      </c>
      <c r="C19" s="4" t="s">
        <v>6</v>
      </c>
      <c r="D19" s="4">
        <f>'[1]2011 (1.05.11)'!D19</f>
        <v>0</v>
      </c>
      <c r="E19" s="9">
        <v>0</v>
      </c>
      <c r="F19" s="24"/>
    </row>
    <row r="20" spans="1:6" ht="13.5">
      <c r="A20" s="2" t="s">
        <v>34</v>
      </c>
      <c r="B20" s="3" t="s">
        <v>35</v>
      </c>
      <c r="C20" s="4" t="s">
        <v>6</v>
      </c>
      <c r="D20" s="4">
        <f>'[1]2011 (1.05.11)'!D20</f>
        <v>0</v>
      </c>
      <c r="E20" s="9">
        <v>0</v>
      </c>
      <c r="F20" s="24"/>
    </row>
    <row r="21" spans="1:6" ht="13.5">
      <c r="A21" s="2" t="s">
        <v>36</v>
      </c>
      <c r="B21" s="3" t="s">
        <v>37</v>
      </c>
      <c r="C21" s="4" t="s">
        <v>6</v>
      </c>
      <c r="D21" s="4">
        <f>'[1]2011 (1.05.11)'!D21</f>
        <v>0</v>
      </c>
      <c r="E21" s="9">
        <v>0</v>
      </c>
      <c r="F21" s="24"/>
    </row>
    <row r="22" spans="1:6" ht="13.5">
      <c r="A22" s="2" t="s">
        <v>38</v>
      </c>
      <c r="B22" s="3" t="s">
        <v>39</v>
      </c>
      <c r="C22" s="4" t="s">
        <v>6</v>
      </c>
      <c r="D22" s="4">
        <f>'[1]2011 (1.05.11)'!D22</f>
        <v>1265.8999999999999</v>
      </c>
      <c r="E22" s="20">
        <f>E18-E20</f>
        <v>356.5</v>
      </c>
      <c r="F22" s="24"/>
    </row>
    <row r="23" spans="1:7" ht="41.25">
      <c r="A23" s="2" t="s">
        <v>40</v>
      </c>
      <c r="B23" s="3" t="s">
        <v>41</v>
      </c>
      <c r="C23" s="4" t="s">
        <v>6</v>
      </c>
      <c r="D23" s="4">
        <f>'[1]2011 (1.05.11)'!D23</f>
        <v>-1105.2</v>
      </c>
      <c r="E23" s="9">
        <f>55062.8+E5-E4</f>
        <v>1082.5999999999913</v>
      </c>
      <c r="F23" s="25"/>
      <c r="G23" s="23"/>
    </row>
    <row r="24" spans="1:6" ht="13.5">
      <c r="A24" s="2" t="s">
        <v>42</v>
      </c>
      <c r="B24" s="3" t="s">
        <v>51</v>
      </c>
      <c r="C24" s="4" t="s">
        <v>6</v>
      </c>
      <c r="D24" s="4">
        <f>'[1]2011 (1.05.11)'!D24</f>
        <v>8485.3</v>
      </c>
      <c r="E24" s="9">
        <f>E8</f>
        <v>7550.900000000001</v>
      </c>
      <c r="F24" s="24"/>
    </row>
    <row r="25" spans="1:6" ht="41.25">
      <c r="A25" s="2" t="s">
        <v>43</v>
      </c>
      <c r="B25" s="3" t="s">
        <v>44</v>
      </c>
      <c r="C25" s="4" t="s">
        <v>6</v>
      </c>
      <c r="D25" s="4">
        <v>12660.4</v>
      </c>
      <c r="E25" s="15">
        <v>12028.4</v>
      </c>
      <c r="F25" s="24"/>
    </row>
    <row r="26" spans="1:6" ht="41.25">
      <c r="A26" s="2" t="s">
        <v>45</v>
      </c>
      <c r="B26" s="3" t="s">
        <v>46</v>
      </c>
      <c r="C26" s="4" t="s">
        <v>6</v>
      </c>
      <c r="D26" s="4"/>
      <c r="E26" s="15"/>
      <c r="F26" s="24"/>
    </row>
    <row r="28" spans="1:7" ht="13.5">
      <c r="A28" s="16" t="s">
        <v>47</v>
      </c>
      <c r="B28" s="14"/>
      <c r="C28" s="14"/>
      <c r="D28" s="14"/>
      <c r="E28" s="14"/>
      <c r="F28" s="14"/>
      <c r="G28" s="14"/>
    </row>
    <row r="29" spans="1:7" ht="69" customHeight="1">
      <c r="A29" s="17" t="s">
        <v>7</v>
      </c>
      <c r="B29" s="29" t="s">
        <v>59</v>
      </c>
      <c r="C29" s="29"/>
      <c r="D29" s="29"/>
      <c r="E29" s="29"/>
      <c r="F29" s="29"/>
      <c r="G29" s="28"/>
    </row>
    <row r="30" spans="1:7" ht="41.25" customHeight="1">
      <c r="A30" s="17" t="s">
        <v>52</v>
      </c>
      <c r="B30" s="29" t="s">
        <v>60</v>
      </c>
      <c r="C30" s="29"/>
      <c r="D30" s="29"/>
      <c r="E30" s="29"/>
      <c r="F30" s="29"/>
      <c r="G30" s="28"/>
    </row>
  </sheetData>
  <sheetProtection/>
  <mergeCells count="8">
    <mergeCell ref="B29:F29"/>
    <mergeCell ref="B30:F30"/>
    <mergeCell ref="A1:F1"/>
    <mergeCell ref="A2:A3"/>
    <mergeCell ref="B2:B3"/>
    <mergeCell ref="C2:C3"/>
    <mergeCell ref="D2:E2"/>
    <mergeCell ref="F2:F3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70" r:id="rId1"/>
  <headerFooter>
    <oddFooter>&amp;L&amp;"Arial,курсив"&amp;8исп. Федина А.А.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Федина А.А. </dc:creator>
  <cp:keywords/>
  <dc:description/>
  <cp:lastModifiedBy>Федина А.А. </cp:lastModifiedBy>
  <cp:lastPrinted>2012-04-10T06:31:27Z</cp:lastPrinted>
  <dcterms:created xsi:type="dcterms:W3CDTF">2012-04-09T12:59:46Z</dcterms:created>
  <dcterms:modified xsi:type="dcterms:W3CDTF">2012-05-04T05:24:10Z</dcterms:modified>
  <cp:category/>
  <cp:version/>
  <cp:contentType/>
  <cp:contentStatus/>
</cp:coreProperties>
</file>